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2012" tabRatio="838" activeTab="3"/>
  </bookViews>
  <sheets>
    <sheet name="Gr 1" sheetId="1" r:id="rId1"/>
    <sheet name="Gr 2" sheetId="2" r:id="rId2"/>
    <sheet name="Grt 3" sheetId="3" r:id="rId3"/>
    <sheet name="Gr 4" sheetId="4" r:id="rId4"/>
  </sheets>
  <externalReferences>
    <externalReference r:id="rId7"/>
    <externalReference r:id="rId8"/>
  </externalReferences>
  <definedNames>
    <definedName name="_xlfn.SINGLE" hidden="1">#NAME?</definedName>
    <definedName name="Daten">'[1]Eingabe'!$A$4:$E$30</definedName>
    <definedName name="Daten___0">'[1]Eingabe'!$A$4:$E$30</definedName>
    <definedName name="Daten___5">'[2]Eingabe'!$A$4:$E$30</definedName>
    <definedName name="Daten___6">'[2]Eingabe'!$A$4:$E$30</definedName>
    <definedName name="Daten___8">'[2]Eingabe'!$A$4:$E$30</definedName>
  </definedNames>
  <calcPr fullCalcOnLoad="1"/>
</workbook>
</file>

<file path=xl/sharedStrings.xml><?xml version="1.0" encoding="utf-8"?>
<sst xmlns="http://schemas.openxmlformats.org/spreadsheetml/2006/main" count="201" uniqueCount="39">
  <si>
    <t>Tore</t>
  </si>
  <si>
    <t>Tomy</t>
  </si>
  <si>
    <t>Punkte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</si>
  <si>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</si>
  <si>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</si>
  <si>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</si>
  <si>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</si>
  <si>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</si>
  <si>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</si>
  <si>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</si>
  <si>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</si>
  <si>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Diff</t>
  </si>
  <si>
    <t>4. Platz</t>
  </si>
  <si>
    <t>Teilnehmer 4:</t>
  </si>
  <si>
    <t>5. Platz</t>
  </si>
  <si>
    <t>Teilnehmer 5:</t>
  </si>
  <si>
    <t>Copyright by Th. Karker</t>
  </si>
  <si>
    <t xml:space="preserve">Jeder gegen Jeden (4) </t>
  </si>
  <si>
    <t xml:space="preserve">Jeder gegen Jeden (5) </t>
  </si>
  <si>
    <t>benji</t>
  </si>
  <si>
    <t>bonne</t>
  </si>
  <si>
    <t>björn</t>
  </si>
  <si>
    <t>michael</t>
  </si>
  <si>
    <t>katze</t>
  </si>
  <si>
    <t>uli</t>
  </si>
  <si>
    <t>detti</t>
  </si>
  <si>
    <t>volker</t>
  </si>
  <si>
    <t>wolfgang</t>
  </si>
  <si>
    <t>timo</t>
  </si>
  <si>
    <t>yannik</t>
  </si>
  <si>
    <t>horst</t>
  </si>
  <si>
    <t>kevin</t>
  </si>
  <si>
    <t>rainer</t>
  </si>
  <si>
    <t>thomas</t>
  </si>
  <si>
    <t>daniel</t>
  </si>
  <si>
    <t>nicole</t>
  </si>
  <si>
    <t>grothi</t>
  </si>
  <si>
    <t>erwin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</si>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</sst>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-* #,##0\ _€_-;\-* #,##0\ _€_-;_-* &quot;-&quot;\ _€_-;_-@_-"/>
    <numFmt numFmtId="181" formatCode="_-* #,##0.00\ _€_-;\-* #,##0.00\ _€_-;_-* &quot;-&quot;??\ _€_-;_-@_-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00"/>
    <numFmt numFmtId="187" formatCode="0.000000"/>
    <numFmt numFmtId="188" formatCode="0.00000"/>
    <numFmt numFmtId="189" formatCode="hh\:mm"/>
  </numFmts>
  <fonts count="56">
    <font>
      <sz val="10"/>
      <name val="Arial"/>
      <family val="0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textRotation="90"/>
    </xf>
    <xf numFmtId="0" fontId="3" fillId="33" borderId="0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" fontId="11" fillId="33" borderId="23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1" fontId="13" fillId="33" borderId="28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" fontId="13" fillId="33" borderId="27" xfId="0" applyNumberFormat="1" applyFont="1" applyFill="1" applyBorder="1" applyAlignment="1">
      <alignment horizontal="center" vertical="center"/>
    </xf>
    <xf numFmtId="1" fontId="13" fillId="33" borderId="29" xfId="0" applyNumberFormat="1" applyFont="1" applyFill="1" applyBorder="1" applyAlignment="1">
      <alignment horizontal="center" vertical="center"/>
    </xf>
    <xf numFmtId="1" fontId="13" fillId="38" borderId="30" xfId="0" applyNumberFormat="1" applyFont="1" applyFill="1" applyBorder="1" applyAlignment="1">
      <alignment horizontal="center" vertical="center"/>
    </xf>
    <xf numFmtId="1" fontId="13" fillId="38" borderId="31" xfId="0" applyNumberFormat="1" applyFont="1" applyFill="1" applyBorder="1" applyAlignment="1">
      <alignment horizontal="center" vertical="center"/>
    </xf>
    <xf numFmtId="1" fontId="13" fillId="38" borderId="32" xfId="0" applyNumberFormat="1" applyFont="1" applyFill="1" applyBorder="1" applyAlignment="1">
      <alignment horizontal="center" vertical="center"/>
    </xf>
    <xf numFmtId="1" fontId="13" fillId="39" borderId="33" xfId="0" applyNumberFormat="1" applyFont="1" applyFill="1" applyBorder="1" applyAlignment="1">
      <alignment horizontal="center" vertical="center"/>
    </xf>
    <xf numFmtId="0" fontId="13" fillId="40" borderId="34" xfId="0" applyFont="1" applyFill="1" applyBorder="1" applyAlignment="1">
      <alignment horizontal="center" vertical="center"/>
    </xf>
    <xf numFmtId="20" fontId="13" fillId="40" borderId="31" xfId="0" applyNumberFormat="1" applyFont="1" applyFill="1" applyBorder="1" applyAlignment="1">
      <alignment horizontal="center" vertical="center"/>
    </xf>
    <xf numFmtId="0" fontId="13" fillId="40" borderId="32" xfId="0" applyFont="1" applyFill="1" applyBorder="1" applyAlignment="1">
      <alignment horizontal="center" vertical="center"/>
    </xf>
    <xf numFmtId="0" fontId="14" fillId="41" borderId="35" xfId="0" applyFont="1" applyFill="1" applyBorder="1" applyAlignment="1">
      <alignment horizontal="center" vertical="center"/>
    </xf>
    <xf numFmtId="1" fontId="13" fillId="33" borderId="36" xfId="0" applyNumberFormat="1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1" fontId="13" fillId="33" borderId="38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" fontId="13" fillId="33" borderId="16" xfId="0" applyNumberFormat="1" applyFont="1" applyFill="1" applyBorder="1" applyAlignment="1">
      <alignment horizontal="center" vertical="center"/>
    </xf>
    <xf numFmtId="1" fontId="13" fillId="33" borderId="39" xfId="0" applyNumberFormat="1" applyFont="1" applyFill="1" applyBorder="1" applyAlignment="1">
      <alignment horizontal="center" vertical="center"/>
    </xf>
    <xf numFmtId="1" fontId="13" fillId="38" borderId="40" xfId="0" applyNumberFormat="1" applyFont="1" applyFill="1" applyBorder="1" applyAlignment="1">
      <alignment horizontal="center" vertical="center"/>
    </xf>
    <xf numFmtId="1" fontId="13" fillId="38" borderId="37" xfId="0" applyNumberFormat="1" applyFont="1" applyFill="1" applyBorder="1" applyAlignment="1">
      <alignment horizontal="center" vertical="center"/>
    </xf>
    <xf numFmtId="1" fontId="13" fillId="38" borderId="38" xfId="0" applyNumberFormat="1" applyFont="1" applyFill="1" applyBorder="1" applyAlignment="1">
      <alignment horizontal="center" vertical="center"/>
    </xf>
    <xf numFmtId="1" fontId="13" fillId="39" borderId="23" xfId="0" applyNumberFormat="1" applyFont="1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center" vertical="center"/>
    </xf>
    <xf numFmtId="20" fontId="13" fillId="40" borderId="37" xfId="0" applyNumberFormat="1" applyFont="1" applyFill="1" applyBorder="1" applyAlignment="1">
      <alignment horizontal="center" vertical="center"/>
    </xf>
    <xf numFmtId="0" fontId="13" fillId="40" borderId="38" xfId="0" applyFont="1" applyFill="1" applyBorder="1" applyAlignment="1">
      <alignment horizontal="center" vertical="center"/>
    </xf>
    <xf numFmtId="0" fontId="14" fillId="41" borderId="17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" fontId="13" fillId="33" borderId="42" xfId="0" applyNumberFormat="1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1" fontId="13" fillId="33" borderId="44" xfId="0" applyNumberFormat="1" applyFont="1" applyFill="1" applyBorder="1" applyAlignment="1">
      <alignment horizontal="center" vertical="center"/>
    </xf>
    <xf numFmtId="1" fontId="13" fillId="33" borderId="45" xfId="0" applyNumberFormat="1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0" fontId="8" fillId="37" borderId="43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 vertical="center"/>
    </xf>
    <xf numFmtId="1" fontId="13" fillId="38" borderId="47" xfId="0" applyNumberFormat="1" applyFont="1" applyFill="1" applyBorder="1" applyAlignment="1">
      <alignment horizontal="center" vertical="center"/>
    </xf>
    <xf numFmtId="1" fontId="13" fillId="38" borderId="43" xfId="0" applyNumberFormat="1" applyFont="1" applyFill="1" applyBorder="1" applyAlignment="1">
      <alignment horizontal="center" vertical="center"/>
    </xf>
    <xf numFmtId="1" fontId="13" fillId="38" borderId="44" xfId="0" applyNumberFormat="1" applyFont="1" applyFill="1" applyBorder="1" applyAlignment="1">
      <alignment horizontal="center" vertical="center"/>
    </xf>
    <xf numFmtId="1" fontId="13" fillId="39" borderId="18" xfId="0" applyNumberFormat="1" applyFont="1" applyFill="1" applyBorder="1" applyAlignment="1">
      <alignment horizontal="center" vertical="center"/>
    </xf>
    <xf numFmtId="0" fontId="13" fillId="40" borderId="45" xfId="0" applyFont="1" applyFill="1" applyBorder="1" applyAlignment="1">
      <alignment horizontal="center" vertical="center"/>
    </xf>
    <xf numFmtId="20" fontId="13" fillId="40" borderId="43" xfId="0" applyNumberFormat="1" applyFont="1" applyFill="1" applyBorder="1" applyAlignment="1">
      <alignment horizontal="center" vertical="center"/>
    </xf>
    <xf numFmtId="0" fontId="13" fillId="40" borderId="44" xfId="0" applyFont="1" applyFill="1" applyBorder="1" applyAlignment="1">
      <alignment horizontal="center" vertical="center"/>
    </xf>
    <xf numFmtId="0" fontId="14" fillId="41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17" fillId="33" borderId="49" xfId="0" applyFont="1" applyFill="1" applyBorder="1" applyAlignment="1">
      <alignment horizontal="center" vertical="center"/>
    </xf>
    <xf numFmtId="0" fontId="0" fillId="33" borderId="49" xfId="0" applyFill="1" applyBorder="1" applyAlignment="1">
      <alignment/>
    </xf>
    <xf numFmtId="0" fontId="18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1" fontId="13" fillId="39" borderId="32" xfId="0" applyNumberFormat="1" applyFont="1" applyFill="1" applyBorder="1" applyAlignment="1">
      <alignment horizontal="center" vertical="center"/>
    </xf>
    <xf numFmtId="1" fontId="13" fillId="39" borderId="51" xfId="0" applyNumberFormat="1" applyFont="1" applyFill="1" applyBorder="1" applyAlignment="1">
      <alignment horizontal="center" vertical="center"/>
    </xf>
    <xf numFmtId="0" fontId="13" fillId="40" borderId="52" xfId="0" applyFont="1" applyFill="1" applyBorder="1" applyAlignment="1">
      <alignment horizontal="center" vertical="center"/>
    </xf>
    <xf numFmtId="0" fontId="13" fillId="40" borderId="51" xfId="0" applyFont="1" applyFill="1" applyBorder="1" applyAlignment="1">
      <alignment horizontal="center" vertical="center"/>
    </xf>
    <xf numFmtId="1" fontId="13" fillId="33" borderId="37" xfId="0" applyNumberFormat="1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8" fillId="37" borderId="49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1" fontId="13" fillId="39" borderId="44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 vertical="center"/>
    </xf>
    <xf numFmtId="1" fontId="13" fillId="33" borderId="26" xfId="0" applyNumberFormat="1" applyFont="1" applyFill="1" applyBorder="1" applyAlignment="1">
      <alignment horizontal="center" vertical="center"/>
    </xf>
    <xf numFmtId="1" fontId="13" fillId="33" borderId="22" xfId="0" applyNumberFormat="1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1" fontId="13" fillId="33" borderId="20" xfId="0" applyNumberFormat="1" applyFont="1" applyFill="1" applyBorder="1" applyAlignment="1">
      <alignment horizontal="center" vertical="center"/>
    </xf>
    <xf numFmtId="1" fontId="13" fillId="38" borderId="54" xfId="0" applyNumberFormat="1" applyFont="1" applyFill="1" applyBorder="1" applyAlignment="1">
      <alignment horizontal="center" vertical="center"/>
    </xf>
    <xf numFmtId="20" fontId="13" fillId="40" borderId="54" xfId="0" applyNumberFormat="1" applyFont="1" applyFill="1" applyBorder="1" applyAlignment="1">
      <alignment horizontal="center" vertical="center"/>
    </xf>
    <xf numFmtId="1" fontId="13" fillId="33" borderId="43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 textRotation="90"/>
    </xf>
    <xf numFmtId="0" fontId="7" fillId="33" borderId="55" xfId="0" applyFont="1" applyFill="1" applyBorder="1" applyAlignment="1">
      <alignment horizontal="center" textRotation="9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8" fillId="35" borderId="22" xfId="0" applyFont="1" applyFill="1" applyBorder="1" applyAlignment="1" applyProtection="1">
      <alignment horizontal="center" vertical="center" textRotation="90"/>
      <protection locked="0"/>
    </xf>
    <xf numFmtId="0" fontId="9" fillId="35" borderId="54" xfId="0" applyFont="1" applyFill="1" applyBorder="1" applyAlignment="1">
      <alignment horizontal="center" vertical="center" textRotation="90"/>
    </xf>
    <xf numFmtId="0" fontId="9" fillId="35" borderId="20" xfId="0" applyFont="1" applyFill="1" applyBorder="1" applyAlignment="1">
      <alignment horizontal="center" vertical="center" textRotation="90"/>
    </xf>
    <xf numFmtId="0" fontId="9" fillId="35" borderId="14" xfId="0" applyFont="1" applyFill="1" applyBorder="1" applyAlignment="1">
      <alignment horizontal="center" vertical="center" textRotation="90"/>
    </xf>
    <xf numFmtId="0" fontId="9" fillId="35" borderId="0" xfId="0" applyFont="1" applyFill="1" applyBorder="1" applyAlignment="1">
      <alignment horizontal="center" vertical="center" textRotation="90"/>
    </xf>
    <xf numFmtId="0" fontId="9" fillId="35" borderId="56" xfId="0" applyFont="1" applyFill="1" applyBorder="1" applyAlignment="1">
      <alignment horizontal="center" vertical="center" textRotation="90"/>
    </xf>
    <xf numFmtId="0" fontId="10" fillId="36" borderId="22" xfId="0" applyFont="1" applyFill="1" applyBorder="1" applyAlignment="1">
      <alignment horizontal="center" vertical="center"/>
    </xf>
    <xf numFmtId="0" fontId="10" fillId="36" borderId="54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6" fillId="42" borderId="57" xfId="0" applyFont="1" applyFill="1" applyBorder="1" applyAlignment="1">
      <alignment horizontal="center" vertical="center"/>
    </xf>
    <xf numFmtId="0" fontId="16" fillId="42" borderId="58" xfId="0" applyFont="1" applyFill="1" applyBorder="1" applyAlignment="1">
      <alignment horizontal="center" vertical="center"/>
    </xf>
    <xf numFmtId="0" fontId="16" fillId="42" borderId="59" xfId="0" applyFont="1" applyFill="1" applyBorder="1" applyAlignment="1">
      <alignment horizontal="center" vertical="center"/>
    </xf>
    <xf numFmtId="0" fontId="16" fillId="42" borderId="57" xfId="0" applyFont="1" applyFill="1" applyBorder="1" applyAlignment="1" applyProtection="1">
      <alignment horizontal="center" vertical="center"/>
      <protection locked="0"/>
    </xf>
    <xf numFmtId="0" fontId="16" fillId="43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3" fillId="44" borderId="62" xfId="53" applyFont="1" applyFill="1" applyBorder="1" applyAlignment="1">
      <alignment horizontal="center" vertical="center"/>
      <protection/>
    </xf>
    <xf numFmtId="0" fontId="0" fillId="33" borderId="6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6" borderId="6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1" fillId="33" borderId="49" xfId="0" applyFont="1" applyFill="1" applyBorder="1" applyAlignment="1">
      <alignment horizontal="center" vertical="center"/>
    </xf>
    <xf numFmtId="0" fontId="16" fillId="43" borderId="64" xfId="0" applyFont="1" applyFill="1" applyBorder="1" applyAlignment="1">
      <alignment horizontal="center" vertical="center"/>
    </xf>
    <xf numFmtId="0" fontId="16" fillId="43" borderId="65" xfId="0" applyFont="1" applyFill="1" applyBorder="1" applyAlignment="1">
      <alignment horizontal="center" vertical="center"/>
    </xf>
    <xf numFmtId="0" fontId="20" fillId="33" borderId="66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20" fillId="33" borderId="6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6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showGridLines="0" zoomScale="55" zoomScaleNormal="55" zoomScalePageLayoutView="0" workbookViewId="0" topLeftCell="A4">
      <selection activeCell="AO34" sqref="AO34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6" width="6.7109375" style="0" hidden="1" customWidth="1"/>
    <col min="7" max="7" width="14.7109375" style="0" hidden="1" customWidth="1"/>
    <col min="8" max="8" width="6.7109375" style="0" hidden="1" customWidth="1"/>
    <col min="9" max="9" width="22.7109375" style="0" hidden="1" customWidth="1"/>
    <col min="10" max="10" width="22.7109375" style="0" customWidth="1"/>
    <col min="11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6" width="5.7109375" style="0" customWidth="1"/>
    <col min="27" max="27" width="1.7109375" style="0" customWidth="1"/>
    <col min="28" max="28" width="5.7109375" style="0" customWidth="1"/>
    <col min="29" max="29" width="7.7109375" style="0" customWidth="1"/>
    <col min="30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">
      <c r="A2" s="4"/>
      <c r="B2" s="5"/>
      <c r="C2" s="5"/>
      <c r="D2" s="5"/>
      <c r="E2" s="5"/>
      <c r="F2" s="5"/>
      <c r="G2" s="5"/>
      <c r="H2" s="5"/>
      <c r="I2" s="5"/>
      <c r="J2" s="5"/>
      <c r="K2" s="124" t="s">
        <v>18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6"/>
      <c r="AJ2" s="7"/>
      <c r="AK2" s="8"/>
    </row>
    <row r="3" spans="1:37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22" t="s">
        <v>0</v>
      </c>
      <c r="AK3" s="8"/>
    </row>
    <row r="4" spans="1:37" ht="3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23"/>
      <c r="AK4" s="8"/>
    </row>
    <row r="5" spans="1:37" ht="34.5" customHeight="1">
      <c r="A5" s="4"/>
      <c r="B5" s="5"/>
      <c r="C5" s="5"/>
      <c r="D5" s="5"/>
      <c r="E5" s="5"/>
      <c r="F5" s="5"/>
      <c r="G5" s="5"/>
      <c r="H5" s="5"/>
      <c r="I5" s="5"/>
      <c r="J5" s="11"/>
      <c r="K5" s="12"/>
      <c r="L5" s="12"/>
      <c r="M5" s="12"/>
      <c r="N5" s="1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6" t="str">
        <f>$K$16</f>
        <v>benji</v>
      </c>
      <c r="AJ5" s="17">
        <v>2</v>
      </c>
      <c r="AK5" s="8"/>
    </row>
    <row r="6" spans="1:37" s="19" customFormat="1" ht="34.5" customHeight="1" thickBot="1">
      <c r="A6" s="13"/>
      <c r="B6" s="9"/>
      <c r="C6" s="9"/>
      <c r="D6" s="9"/>
      <c r="E6" s="9"/>
      <c r="F6" s="9"/>
      <c r="G6" s="9"/>
      <c r="H6" s="9"/>
      <c r="I6" s="9"/>
      <c r="J6" s="11"/>
      <c r="K6" s="127" t="str">
        <f>$K$16</f>
        <v>benji</v>
      </c>
      <c r="L6" s="128"/>
      <c r="M6" s="129"/>
      <c r="N6" s="127" t="str">
        <f>$K$18</f>
        <v>katze</v>
      </c>
      <c r="O6" s="128"/>
      <c r="P6" s="129"/>
      <c r="Q6" s="127" t="str">
        <f>$K$20</f>
        <v>wolfgang</v>
      </c>
      <c r="R6" s="128"/>
      <c r="S6" s="129"/>
      <c r="T6" s="127" t="str">
        <f>$K$22</f>
        <v>kevin</v>
      </c>
      <c r="U6" s="128"/>
      <c r="V6" s="129"/>
      <c r="W6" s="127" t="str">
        <f>$K$24</f>
        <v>nicole</v>
      </c>
      <c r="X6" s="128"/>
      <c r="Y6" s="129"/>
      <c r="Z6" s="14"/>
      <c r="AA6" s="14"/>
      <c r="AB6" s="14"/>
      <c r="AC6" s="9"/>
      <c r="AD6" s="5"/>
      <c r="AE6" s="5"/>
      <c r="AF6" s="5"/>
      <c r="AG6" s="5"/>
      <c r="AH6" s="15"/>
      <c r="AI6" s="20" t="str">
        <f>$K$18</f>
        <v>katze</v>
      </c>
      <c r="AJ6" s="21">
        <v>3</v>
      </c>
      <c r="AK6" s="18"/>
    </row>
    <row r="7" spans="1:37" s="19" customFormat="1" ht="34.5" customHeight="1">
      <c r="A7" s="13"/>
      <c r="B7" s="9"/>
      <c r="C7" s="9"/>
      <c r="D7" s="9"/>
      <c r="E7" s="9"/>
      <c r="F7" s="9"/>
      <c r="G7" s="9"/>
      <c r="H7" s="9"/>
      <c r="I7" s="9"/>
      <c r="J7" s="5"/>
      <c r="K7" s="130"/>
      <c r="L7" s="131"/>
      <c r="M7" s="132"/>
      <c r="N7" s="130"/>
      <c r="O7" s="131"/>
      <c r="P7" s="132"/>
      <c r="Q7" s="130"/>
      <c r="R7" s="131"/>
      <c r="S7" s="132"/>
      <c r="T7" s="130"/>
      <c r="U7" s="131"/>
      <c r="V7" s="132"/>
      <c r="W7" s="130"/>
      <c r="X7" s="131"/>
      <c r="Y7" s="132"/>
      <c r="Z7" s="14"/>
      <c r="AA7" s="14"/>
      <c r="AB7" s="14"/>
      <c r="AC7" s="9"/>
      <c r="AD7" s="9"/>
      <c r="AE7" s="9"/>
      <c r="AF7" s="9"/>
      <c r="AG7" s="9"/>
      <c r="AH7" s="15"/>
      <c r="AI7" s="24"/>
      <c r="AJ7" s="24"/>
      <c r="AK7" s="18"/>
    </row>
    <row r="8" spans="1:37" s="19" customFormat="1" ht="34.5" customHeight="1" thickBot="1">
      <c r="A8" s="13"/>
      <c r="B8" s="22" t="s">
        <v>1</v>
      </c>
      <c r="C8" s="22"/>
      <c r="D8" s="22"/>
      <c r="E8" s="22"/>
      <c r="F8" s="22"/>
      <c r="G8" s="22"/>
      <c r="H8" s="22"/>
      <c r="I8" s="22"/>
      <c r="J8" s="5"/>
      <c r="K8" s="130"/>
      <c r="L8" s="131"/>
      <c r="M8" s="132"/>
      <c r="N8" s="130"/>
      <c r="O8" s="131"/>
      <c r="P8" s="132"/>
      <c r="Q8" s="130"/>
      <c r="R8" s="131"/>
      <c r="S8" s="132"/>
      <c r="T8" s="130"/>
      <c r="U8" s="131"/>
      <c r="V8" s="132"/>
      <c r="W8" s="130"/>
      <c r="X8" s="131"/>
      <c r="Y8" s="132"/>
      <c r="Z8" s="145" t="s">
        <v>0</v>
      </c>
      <c r="AA8" s="146"/>
      <c r="AB8" s="146"/>
      <c r="AC8" s="95" t="s">
        <v>11</v>
      </c>
      <c r="AD8" s="133" t="s">
        <v>2</v>
      </c>
      <c r="AE8" s="134"/>
      <c r="AF8" s="135"/>
      <c r="AG8" s="23" t="s">
        <v>3</v>
      </c>
      <c r="AH8" s="5"/>
      <c r="AI8" s="83" t="str">
        <f>$K$20</f>
        <v>wolfgang</v>
      </c>
      <c r="AJ8" s="17">
        <v>1</v>
      </c>
      <c r="AK8" s="18"/>
    </row>
    <row r="9" spans="1:37" s="19" customFormat="1" ht="34.5" customHeight="1" thickBot="1" thickTop="1">
      <c r="A9" s="13"/>
      <c r="B9" s="25">
        <f>IF(J9="","-",RANK(F9,$F$9:$F$13,0)+RANK(E9,$E$9:$E$13,0)%+ROW()%%)</f>
        <v>2.0209</v>
      </c>
      <c r="C9" s="26">
        <f>IF(B9="","",RANK(B9,$B$9:$B$13,1))</f>
        <v>2</v>
      </c>
      <c r="D9" s="27" t="str">
        <f>$K$16</f>
        <v>benji</v>
      </c>
      <c r="E9" s="28">
        <f>$AC$9</f>
        <v>8</v>
      </c>
      <c r="F9" s="29">
        <f>SUM($AD$9-$AF$9)</f>
        <v>4</v>
      </c>
      <c r="G9" s="30">
        <f>SMALL($B$9:$B$13,1)</f>
        <v>1.011</v>
      </c>
      <c r="H9" s="26">
        <f>IF(G9="","",RANK(G9,$G$9:$G$13,1))</f>
        <v>1</v>
      </c>
      <c r="I9" s="96" t="str">
        <f>INDEX($D$9:$D$13,MATCH(G9,$B$9:$B$13,0),1)</f>
        <v>katze</v>
      </c>
      <c r="J9" s="32" t="str">
        <f>$K$16</f>
        <v>benji</v>
      </c>
      <c r="K9" s="33"/>
      <c r="L9" s="34"/>
      <c r="M9" s="35"/>
      <c r="N9" s="36">
        <f>IF($AJ$5+$AJ$6&gt;0,$AJ$5,"")</f>
        <v>2</v>
      </c>
      <c r="O9" s="37" t="s">
        <v>4</v>
      </c>
      <c r="P9" s="114">
        <f>IF($AJ$5+$AJ$6&gt;0,$AJ$6,"")</f>
        <v>3</v>
      </c>
      <c r="Q9" s="36">
        <f>IF($AJ$26+$AJ$27&gt;0,$AJ$26,"")</f>
        <v>3</v>
      </c>
      <c r="R9" s="37" t="s">
        <v>4</v>
      </c>
      <c r="S9" s="38">
        <f>IF($AJ$26+$AJ$27&gt;0,$AJ$27,"")</f>
        <v>0</v>
      </c>
      <c r="T9" s="36">
        <f>IF($AJ$17+$AJ$18&gt;0,$AJ$17,"")</f>
        <v>3</v>
      </c>
      <c r="U9" s="114" t="s">
        <v>4</v>
      </c>
      <c r="V9" s="38">
        <f>IF($AJ$17+$AJ$18&gt;0,$AJ$18,"")</f>
        <v>0</v>
      </c>
      <c r="W9" s="36">
        <f>IF($AJ$11+$AJ$12&gt;0,$AJ$11,"")</f>
        <v>3</v>
      </c>
      <c r="X9" s="37" t="s">
        <v>4</v>
      </c>
      <c r="Y9" s="39">
        <f>IF($AJ$11+$AJ$12&gt;0,$AJ$12,"")</f>
        <v>0</v>
      </c>
      <c r="Z9" s="40">
        <f>SUM(N9,Q9,T9,W9)</f>
        <v>11</v>
      </c>
      <c r="AA9" s="41" t="s">
        <v>4</v>
      </c>
      <c r="AB9" s="42">
        <f>SUM(P9,S9,V9,Y9)</f>
        <v>3</v>
      </c>
      <c r="AC9" s="43">
        <f>SUM(IF(N9="",0,N9-P9)+IF(Q9="",0,Q9-S9)+IF(T9="",0,T9-V9)+IF(W9="",0,W9-Y9))</f>
        <v>8</v>
      </c>
      <c r="AD9" s="44">
        <f>SUM(IF(K9="",0,1)+IF(K9&gt;M9,1)+IF(K9&lt;M9,-1))+(IF(N9="",0,1)+IF(N9&gt;P9,1)+IF(N9&lt;P9,-1))+(IF(Q9="",0,1)+IF(Q9&gt;S9,1)+IF(Q9&lt;S9,-1))+(IF(T9="",0,1)+IF(T9&gt;V9,1)+IF(T9&lt;V9,-1))+(IF(W9="",0,1)+IF(W9&gt;Y9,1)+IF(W9&lt;Y9,-1))</f>
        <v>6</v>
      </c>
      <c r="AE9" s="45" t="s">
        <v>4</v>
      </c>
      <c r="AF9" s="46">
        <f>SUM(IF(M9="",0,1)+IF(M9&gt;K9,1)+IF(M9&lt;K9,-1))+(IF(P9="",0,1)+IF(P9&gt;N9,1)+IF(P9&lt;N9,-1))+(IF(S9="",0,1)+IF(S9&gt;Q9,1)+IF(S9&lt;Q9,-1))+(IF(V9="",0,1)+IF(V9&gt;T9,1)+IF(V9&lt;T9,-1))+(IF(Y9="",0,1)+IF(Y9&gt;W9,1)+IF(Y9&lt;W9,-1))</f>
        <v>2</v>
      </c>
      <c r="AG9" s="47">
        <f>IF($B$9="","",RANK($B$9,$B$9:$B$13,1))</f>
        <v>2</v>
      </c>
      <c r="AH9" s="15"/>
      <c r="AI9" s="20" t="str">
        <f>$K$22</f>
        <v>kevin</v>
      </c>
      <c r="AJ9" s="21">
        <v>3</v>
      </c>
      <c r="AK9" s="18"/>
    </row>
    <row r="10" spans="1:37" s="19" customFormat="1" ht="34.5" customHeight="1">
      <c r="A10" s="13"/>
      <c r="B10" s="25">
        <f>IF(J10="","-",RANK(F10,$F$9:$F$13,0)+RANK(E10,$E$9:$E$13,0)%+ROW()%%)</f>
        <v>1.011</v>
      </c>
      <c r="C10" s="26">
        <f>IF(B10="","",RANK(B10,$B$9:$B$13,1))</f>
        <v>1</v>
      </c>
      <c r="D10" s="27" t="str">
        <f>$K$18</f>
        <v>katze</v>
      </c>
      <c r="E10" s="28">
        <f>$AC$10</f>
        <v>9</v>
      </c>
      <c r="F10" s="29">
        <f>SUM($AD$10-$AF$10)</f>
        <v>8</v>
      </c>
      <c r="G10" s="30">
        <f>SMALL($B$9:$B$13,2)</f>
        <v>2.0209</v>
      </c>
      <c r="H10" s="26">
        <f>IF(G10="","",RANK(G10,$G$9:$G$13,1))</f>
        <v>2</v>
      </c>
      <c r="I10" s="96" t="str">
        <f>INDEX($D$9:$D$13,MATCH(G10,$B$9:$B$13,0),1)</f>
        <v>benji</v>
      </c>
      <c r="J10" s="32" t="str">
        <f>$K$18</f>
        <v>katze</v>
      </c>
      <c r="K10" s="48">
        <f>IF($AJ$5+$AJ$6&gt;0,$AJ$6,"")</f>
        <v>3</v>
      </c>
      <c r="L10" s="49" t="s">
        <v>4</v>
      </c>
      <c r="M10" s="50">
        <f>IF($AJ$5+$AJ$6&gt;0,$AJ$5,"")</f>
        <v>2</v>
      </c>
      <c r="N10" s="51"/>
      <c r="O10" s="51"/>
      <c r="P10" s="51"/>
      <c r="Q10" s="115">
        <f>IF($AJ$14+$AJ$15&gt;0,$AJ$14,"")</f>
        <v>3</v>
      </c>
      <c r="R10" s="116" t="s">
        <v>4</v>
      </c>
      <c r="S10" s="117">
        <f>IF($AJ$14+$AJ$15&gt;0,$AJ$15,"")</f>
        <v>0</v>
      </c>
      <c r="T10" s="52">
        <f>IF($AJ$29+$AJ$30&gt;0,$AJ$29,"")</f>
        <v>3</v>
      </c>
      <c r="U10" s="49" t="s">
        <v>4</v>
      </c>
      <c r="V10" s="50">
        <f>IF($AJ$29+$AJ$30&gt;0,$AJ$30,"")</f>
        <v>1</v>
      </c>
      <c r="W10" s="52">
        <f>IF($AJ$20+$AJ$21&gt;0,$AJ$20,"")</f>
        <v>3</v>
      </c>
      <c r="X10" s="49" t="s">
        <v>4</v>
      </c>
      <c r="Y10" s="53">
        <f>IF($AJ$20+$AJ$21&gt;0,$AJ$21,"")</f>
        <v>0</v>
      </c>
      <c r="Z10" s="54">
        <f>SUM(K10,Q10,T10,W10)</f>
        <v>12</v>
      </c>
      <c r="AA10" s="55" t="s">
        <v>4</v>
      </c>
      <c r="AB10" s="56">
        <f>SUM(M10,S10,V10,Y10)</f>
        <v>3</v>
      </c>
      <c r="AC10" s="57">
        <f>SUM(IF(K10="",0,K10-M10)+IF(Q10="",0,Q10-S10)+IF(T10="",0,T10-V10)+IF(W10="",0,W10-Y10))</f>
        <v>9</v>
      </c>
      <c r="AD10" s="58">
        <f>SUM(IF(K10="",0,1)+IF(K10&gt;M10,1)+IF(K10&lt;M10,-1))+(IF(N10="",0,1)+IF(N10&gt;P10,1)+IF(N10&lt;P10,-1))+(IF(Q10="",0,1)+IF(Q10&gt;S10,1)+IF(Q10&lt;S10,-1))+(IF(T10="",0,1)+IF(T10&gt;V10,1)+IF(T10&lt;V10,-1))+(IF(W10="",0,1)+IF(W10&gt;Y10,1)+IF(W10&lt;Y10,-1))</f>
        <v>8</v>
      </c>
      <c r="AE10" s="59" t="s">
        <v>4</v>
      </c>
      <c r="AF10" s="60">
        <f>SUM(IF(M10="",0,1)+IF(M10&gt;K10,1)+IF(M10&lt;K10,-1))+(IF(P10="",0,1)+IF(P10&gt;N10,1)+IF(P10&lt;N10,-1))+(IF(S10="",0,1)+IF(S10&gt;Q10,1)+IF(S10&lt;Q10,-1))+(IF(V10="",0,1)+IF(V10&gt;T10,1)+IF(V10&lt;T10,-1))+(IF(Y10="",0,1)+IF(Y10&gt;W10,1)+IF(Y10&lt;W10,-1))</f>
        <v>0</v>
      </c>
      <c r="AG10" s="61">
        <f>IF($B$10="","",RANK($B$10,$B$9:$B$13,1))</f>
        <v>1</v>
      </c>
      <c r="AH10" s="9"/>
      <c r="AI10" s="79"/>
      <c r="AJ10" s="80"/>
      <c r="AK10" s="18"/>
    </row>
    <row r="11" spans="1:37" s="19" customFormat="1" ht="34.5" customHeight="1">
      <c r="A11" s="13"/>
      <c r="B11" s="25">
        <f>IF(J11="","-",RANK(F11,$F$9:$F$13,0)+RANK(E11,$E$9:$E$13,0)%+ROW()%%)</f>
        <v>3.0511</v>
      </c>
      <c r="C11" s="26">
        <f>IF(B11="","",RANK(B11,$B$9:$B$13,1))</f>
        <v>5</v>
      </c>
      <c r="D11" s="27" t="str">
        <f>$K$20</f>
        <v>wolfgang</v>
      </c>
      <c r="E11" s="28">
        <f>$AC$11</f>
        <v>-7</v>
      </c>
      <c r="F11" s="29">
        <f>SUM($AD$11-$AF$11)</f>
        <v>-4</v>
      </c>
      <c r="G11" s="30">
        <f>SMALL($B$9:$B$13,3)</f>
        <v>3.0311999999999997</v>
      </c>
      <c r="H11" s="26">
        <f>IF(G11="","",RANK(G11,$G$9:$G$13,1))</f>
        <v>3</v>
      </c>
      <c r="I11" s="96" t="str">
        <f>INDEX($D$9:$D$13,MATCH(G11,$B$9:$B$13,0),1)</f>
        <v>kevin</v>
      </c>
      <c r="J11" s="32" t="str">
        <f>$K$20</f>
        <v>wolfgang</v>
      </c>
      <c r="K11" s="48">
        <f>IF($AJ$26+$AJ$27&gt;0,$AJ$27,"")</f>
        <v>0</v>
      </c>
      <c r="L11" s="49" t="s">
        <v>4</v>
      </c>
      <c r="M11" s="50">
        <f>IF($AJ$26+$AJ$27&gt;0,$AJ$26,"")</f>
        <v>3</v>
      </c>
      <c r="N11" s="52">
        <v>0</v>
      </c>
      <c r="O11" s="49" t="s">
        <v>4</v>
      </c>
      <c r="P11" s="50">
        <f>IF($AJ$14+$AJ$15&gt;0,$AJ$14,"")</f>
        <v>3</v>
      </c>
      <c r="Q11" s="102"/>
      <c r="R11" s="103"/>
      <c r="S11" s="104"/>
      <c r="T11" s="52">
        <f>IF($AJ$8+$AJ$9&gt;0,$AJ$8,"")</f>
        <v>1</v>
      </c>
      <c r="U11" s="49" t="s">
        <v>4</v>
      </c>
      <c r="V11" s="50">
        <f>IF($AJ$8+$AJ$9&gt;0,$AJ$9,"")</f>
        <v>3</v>
      </c>
      <c r="W11" s="52">
        <f>IF($AJ$32+$AJ$33&gt;0,$AJ$32,"")</f>
        <v>3</v>
      </c>
      <c r="X11" s="49" t="s">
        <v>4</v>
      </c>
      <c r="Y11" s="53">
        <f>IF($AJ$32+$AJ$33&gt;0,$AJ$33,"")</f>
        <v>2</v>
      </c>
      <c r="Z11" s="54">
        <f>SUM(K11,N11,T11,W11)</f>
        <v>4</v>
      </c>
      <c r="AA11" s="55" t="s">
        <v>4</v>
      </c>
      <c r="AB11" s="56">
        <f>SUM(M11,P11,V11,Y11)</f>
        <v>11</v>
      </c>
      <c r="AC11" s="57">
        <f>SUM(IF(K11="",0,K11-M11)+IF(N11="",0,N11-P11)+IF(T11="",0,T11-V11)+IF(W11="",0,W11-Y11))</f>
        <v>-7</v>
      </c>
      <c r="AD11" s="58">
        <f>SUM(IF(K11="",0,1)+IF(K11&gt;M11,1)+IF(K11&lt;M11,-1))+(IF(N11="",0,1)+IF(N11&gt;P11,1)+IF(N11&lt;P11,-1))+(IF(Q11="",0,1)+IF(Q11&gt;S11,1)+IF(Q11&lt;S11,-1))+(IF(T11="",0,1)+IF(T11&gt;V11,1)+IF(T11&lt;V11,-1))+(IF(W11="",0,1)+IF(W11&gt;Y11,1)+IF(W11&lt;Y11,-1))</f>
        <v>2</v>
      </c>
      <c r="AE11" s="59" t="s">
        <v>4</v>
      </c>
      <c r="AF11" s="60">
        <f>SUM(IF(M11="",0,1)+IF(M11&gt;K11,1)+IF(M11&lt;K11,-1))+(IF(P11="",0,1)+IF(P11&gt;N11,1)+IF(P11&lt;N11,-1))+(IF(S11="",0,1)+IF(S11&gt;Q11,1)+IF(S11&lt;Q11,-1))+(IF(V11="",0,1)+IF(V11&gt;T11,1)+IF(V11&lt;T11,-1))+(IF(Y11="",0,1)+IF(Y11&gt;W11,1)+IF(Y11&lt;W11,-1))</f>
        <v>6</v>
      </c>
      <c r="AG11" s="61">
        <f>IF($B$11="","",RANK($B$11,$B$9:$B$13,1))</f>
        <v>5</v>
      </c>
      <c r="AH11" s="15"/>
      <c r="AI11" s="83" t="str">
        <f>$K$16</f>
        <v>benji</v>
      </c>
      <c r="AJ11" s="17">
        <v>3</v>
      </c>
      <c r="AK11" s="18"/>
    </row>
    <row r="12" spans="1:37" s="19" customFormat="1" ht="34.5" customHeight="1" thickBot="1">
      <c r="A12" s="13"/>
      <c r="B12" s="25">
        <f>IF(J12="","-",RANK(F12,$F$9:$F$13,0)+RANK(E12,$E$9:$E$13,0)%+ROW()%%)</f>
        <v>3.0311999999999997</v>
      </c>
      <c r="C12" s="26">
        <f>IF(B12="","",RANK(B12,$B$9:$B$13,1))</f>
        <v>3</v>
      </c>
      <c r="D12" s="27" t="str">
        <f>$K$22</f>
        <v>kevin</v>
      </c>
      <c r="E12" s="28">
        <f>$AC$12</f>
        <v>-4</v>
      </c>
      <c r="F12" s="29">
        <f>SUM($AD$12-$AF$12)</f>
        <v>-4</v>
      </c>
      <c r="G12" s="30">
        <f>SMALL($B$9:$B$13,4)</f>
        <v>3.0413</v>
      </c>
      <c r="H12" s="26">
        <f>IF(G12="","",RANK(G12,$G$9:$G$13,1))</f>
        <v>4</v>
      </c>
      <c r="I12" s="96" t="str">
        <f>INDEX($D$9:$D$13,MATCH(G12,$B$9:$B$13,0),1)</f>
        <v>nicole</v>
      </c>
      <c r="J12" s="32" t="str">
        <f>$K$22</f>
        <v>kevin</v>
      </c>
      <c r="K12" s="48">
        <f>IF($AJ$17+$AJ$18&gt;0,$AJ$18,"")</f>
        <v>0</v>
      </c>
      <c r="L12" s="49" t="s">
        <v>4</v>
      </c>
      <c r="M12" s="50">
        <f>IF($AJ$17+$AJ$18&gt;0,$AJ$17,"")</f>
        <v>3</v>
      </c>
      <c r="N12" s="52">
        <f>IF($AJ$29+$AJ$30&gt;0,$AJ$30,"")</f>
        <v>1</v>
      </c>
      <c r="O12" s="49" t="s">
        <v>4</v>
      </c>
      <c r="P12" s="50">
        <f>IF($AJ$29+$AJ$30&gt;0,$AJ$29,"")</f>
        <v>3</v>
      </c>
      <c r="Q12" s="52">
        <f>IF($AJ$8+$AJ$9&gt;0,$AJ$9,"")</f>
        <v>3</v>
      </c>
      <c r="R12" s="49" t="s">
        <v>4</v>
      </c>
      <c r="S12" s="50">
        <f>IF($AJ$8+$AJ$9&gt;0,$AJ$8,"")</f>
        <v>1</v>
      </c>
      <c r="T12" s="102"/>
      <c r="U12" s="103"/>
      <c r="V12" s="104"/>
      <c r="W12" s="52">
        <f>IF($AJ$23+$AJ$24&gt;0,$AJ$23,"")</f>
        <v>2</v>
      </c>
      <c r="X12" s="49" t="s">
        <v>4</v>
      </c>
      <c r="Y12" s="53">
        <f>IF($AJ$23+$AJ$24&gt;0,$AJ$24,"")</f>
        <v>3</v>
      </c>
      <c r="Z12" s="54">
        <f>SUM(K12,N12,Q12,W12)</f>
        <v>6</v>
      </c>
      <c r="AA12" s="118" t="s">
        <v>4</v>
      </c>
      <c r="AB12" s="56">
        <f>SUM(M12,P12,S12,Y12)</f>
        <v>10</v>
      </c>
      <c r="AC12" s="57">
        <f>SUM(IF(K12="",0,K12-M12)+IF(N12="",0,N12-P12)+IF(Q12="",0,Q12-S12)+IF(W12="",0,W12-Y12))</f>
        <v>-4</v>
      </c>
      <c r="AD12" s="58">
        <f>SUM(IF(K12="",0,1)+IF(K12&gt;M12,1)+IF(K12&lt;M12,-1))+(IF(N12="",0,1)+IF(N12&gt;P12,1)+IF(N12&lt;P12,-1))+(IF(Q12="",0,1)+IF(Q12&gt;S12,1)+IF(Q12&lt;S12,-1))+(IF(T12="",0,1)+IF(T12&gt;V12,1)+IF(T12&lt;V12,-1))+(IF(W12="",0,1)+IF(W12&gt;Y12,1)+IF(W12&lt;Y12,-1))</f>
        <v>2</v>
      </c>
      <c r="AE12" s="119" t="s">
        <v>4</v>
      </c>
      <c r="AF12" s="60">
        <f>SUM(IF(M12="",0,1)+IF(M12&gt;K12,1)+IF(M12&lt;K12,-1))+(IF(P12="",0,1)+IF(P12&gt;N12,1)+IF(P12&lt;N12,-1))+(IF(S12="",0,1)+IF(S12&gt;Q12,1)+IF(S12&lt;Q12,-1))+(IF(V12="",0,1)+IF(V12&gt;T12,1)+IF(V12&lt;T12,-1))+(IF(Y12="",0,1)+IF(Y12&gt;W12,1)+IF(Y12&lt;W12,-1))</f>
        <v>6</v>
      </c>
      <c r="AG12" s="61">
        <f>IF($B$12="","",RANK($B$12,$B$9:$B$13,1))</f>
        <v>3</v>
      </c>
      <c r="AH12" s="15"/>
      <c r="AI12" s="20" t="str">
        <f>$K$24</f>
        <v>nicole</v>
      </c>
      <c r="AJ12" s="21">
        <v>0</v>
      </c>
      <c r="AK12" s="18"/>
    </row>
    <row r="13" spans="1:37" s="19" customFormat="1" ht="34.5" customHeight="1" thickBot="1">
      <c r="A13" s="13"/>
      <c r="B13" s="31">
        <f>IF(J13="","-",RANK(F13,$F$9:$F$13,0)+RANK(E13,$E$9:$E$13,0)%+ROW()%%)</f>
        <v>3.0413</v>
      </c>
      <c r="C13" s="29">
        <f>IF(B13="","",RANK(B13,$B$9:$B$13,1))</f>
        <v>4</v>
      </c>
      <c r="D13" s="63" t="str">
        <f>$K$24</f>
        <v>nicole</v>
      </c>
      <c r="E13" s="28">
        <f>$AC$13</f>
        <v>-6</v>
      </c>
      <c r="F13" s="29">
        <f>SUM($AD$13-$AF$13)</f>
        <v>-4</v>
      </c>
      <c r="G13" s="62">
        <f>SMALL($B$9:$B$13,5)</f>
        <v>3.0511</v>
      </c>
      <c r="H13" s="31">
        <f>IF(G13="","",RANK(G13,$G$9:$G$13,1))</f>
        <v>5</v>
      </c>
      <c r="I13" s="105" t="str">
        <f>INDEX($D$9:$D$13,MATCH(G13,$B$9:$B$13,0),1)</f>
        <v>wolfgang</v>
      </c>
      <c r="J13" s="32" t="str">
        <f>$K$24</f>
        <v>nicole</v>
      </c>
      <c r="K13" s="64">
        <f>IF($AJ$11+$AJ$12&gt;0,$AJ$12,"")</f>
        <v>0</v>
      </c>
      <c r="L13" s="65" t="s">
        <v>4</v>
      </c>
      <c r="M13" s="66">
        <f>IF($AJ$11+$AJ$12&gt;0,$AJ$11,"")</f>
        <v>3</v>
      </c>
      <c r="N13" s="67">
        <f>IF($AJ$20+$AJ$21&gt;0,$AJ$21,"")</f>
        <v>0</v>
      </c>
      <c r="O13" s="65" t="s">
        <v>4</v>
      </c>
      <c r="P13" s="66">
        <f>IF($AJ$20+$AJ$21&gt;0,$AJ$20,"")</f>
        <v>3</v>
      </c>
      <c r="Q13" s="67">
        <f>IF($AJ$32+$AJ$33&gt;0,$AJ$33,"")</f>
        <v>2</v>
      </c>
      <c r="R13" s="65" t="s">
        <v>4</v>
      </c>
      <c r="S13" s="66">
        <f>IF($AJ$32+$AJ$33&gt;0,$AJ$32,"")</f>
        <v>3</v>
      </c>
      <c r="T13" s="67">
        <f>IF($AJ$23+$AJ$24&gt;0,$AJ$24,"")</f>
        <v>3</v>
      </c>
      <c r="U13" s="120" t="s">
        <v>4</v>
      </c>
      <c r="V13" s="66">
        <f>IF($AJ$23+$AJ$24&gt;0,$AJ$23,"")</f>
        <v>2</v>
      </c>
      <c r="W13" s="68"/>
      <c r="X13" s="69"/>
      <c r="Y13" s="70"/>
      <c r="Z13" s="71">
        <f>SUM(K13,N13,Q13,T13)</f>
        <v>5</v>
      </c>
      <c r="AA13" s="72" t="s">
        <v>4</v>
      </c>
      <c r="AB13" s="73">
        <f>SUM(M13,P13,S13,V13)</f>
        <v>11</v>
      </c>
      <c r="AC13" s="74">
        <f>SUM(IF(K13="",0,K13-M13)+IF(N13="",0,N13-P13)+IF(Q13="",0,Q13-S13)+IF(T13="",0,T13-V13))</f>
        <v>-6</v>
      </c>
      <c r="AD13" s="75">
        <f>SUM(IF(K13="",0,1)+IF(K13&gt;M13,1)+IF(K13&lt;M13,-1))+(IF(N13="",0,1)+IF(N13&gt;P13,1)+IF(N13&lt;P13,-1))+(IF(Q13="",0,1)+IF(Q13&gt;S13,1)+IF(Q13&lt;S13,-1))+(IF(T13="",0,1)+IF(T13&gt;V13,1)+IF(T13&lt;V13,-1))+(IF(W13="",0,1)+IF(W13&gt;Y13,1)+IF(W13&lt;Y13,-1))</f>
        <v>2</v>
      </c>
      <c r="AE13" s="76" t="s">
        <v>4</v>
      </c>
      <c r="AF13" s="77">
        <f>SUM(IF(M13="",0,1)+IF(M13&gt;K13,1)+IF(M13&lt;K13,-1))+(IF(P13="",0,1)+IF(P13&gt;N13,1)+IF(P13&lt;N13,-1))+(IF(S13="",0,1)+IF(S13&gt;Q13,1)+IF(S13&lt;Q13,-1))+(IF(V13="",0,1)+IF(V13&gt;T13,1)+IF(V13&lt;T13,-1))+(IF(Y13="",0,1)+IF(Y13&gt;W13,1)+IF(Y13&lt;W13,-1))</f>
        <v>6</v>
      </c>
      <c r="AG13" s="78">
        <f>IF($B$13="","",RANK($B$13,$B$9:$B$13,1))</f>
        <v>4</v>
      </c>
      <c r="AH13" s="10"/>
      <c r="AI13" s="110"/>
      <c r="AJ13" s="110"/>
      <c r="AK13" s="18"/>
    </row>
    <row r="14" spans="1:37" s="19" customFormat="1" ht="34.5" customHeight="1">
      <c r="A14" s="13"/>
      <c r="B14" s="9"/>
      <c r="C14" s="9"/>
      <c r="D14" s="9"/>
      <c r="E14" s="9"/>
      <c r="F14" s="9"/>
      <c r="G14" s="9"/>
      <c r="H14" s="9"/>
      <c r="I14" s="9"/>
      <c r="J14" s="11"/>
      <c r="K14" s="81"/>
      <c r="L14" s="81"/>
      <c r="M14" s="12"/>
      <c r="N14" s="12"/>
      <c r="O14" s="9"/>
      <c r="P14" s="9"/>
      <c r="Q14" s="9"/>
      <c r="R14" s="9"/>
      <c r="S14" s="9"/>
      <c r="T14" s="9"/>
      <c r="U14" s="9"/>
      <c r="V14" s="9"/>
      <c r="W14" s="82"/>
      <c r="X14" s="82"/>
      <c r="Y14" s="9"/>
      <c r="Z14" s="9"/>
      <c r="AA14" s="9"/>
      <c r="AB14" s="9"/>
      <c r="AC14" s="9"/>
      <c r="AD14" s="82"/>
      <c r="AE14" s="82"/>
      <c r="AF14" s="82"/>
      <c r="AG14" s="82"/>
      <c r="AH14" s="15"/>
      <c r="AI14" s="83" t="str">
        <f>$K$18</f>
        <v>katze</v>
      </c>
      <c r="AJ14" s="17">
        <v>3</v>
      </c>
      <c r="AK14" s="18"/>
    </row>
    <row r="15" spans="1:37" s="19" customFormat="1" ht="34.5" customHeight="1" thickBot="1">
      <c r="A15" s="13"/>
      <c r="B15" s="9"/>
      <c r="C15" s="9"/>
      <c r="D15" s="9"/>
      <c r="E15" s="9"/>
      <c r="F15" s="9"/>
      <c r="G15" s="9"/>
      <c r="H15" s="9"/>
      <c r="I15" s="9"/>
      <c r="J15" s="5"/>
      <c r="K15" s="5"/>
      <c r="L15" s="5"/>
      <c r="M15" s="5"/>
      <c r="N15" s="5"/>
      <c r="O15" s="9"/>
      <c r="P15" s="9"/>
      <c r="Q15" s="9"/>
      <c r="R15" s="9"/>
      <c r="S15" s="9"/>
      <c r="T15" s="9"/>
      <c r="U15" s="9"/>
      <c r="V15" s="9"/>
      <c r="W15" s="153" t="s">
        <v>5</v>
      </c>
      <c r="X15" s="154"/>
      <c r="Y15" s="154"/>
      <c r="Z15" s="154"/>
      <c r="AA15" s="154"/>
      <c r="AB15" s="154"/>
      <c r="AC15" s="154"/>
      <c r="AD15" s="121"/>
      <c r="AE15" s="121"/>
      <c r="AF15" s="121"/>
      <c r="AG15" s="84"/>
      <c r="AH15" s="82"/>
      <c r="AI15" s="20" t="str">
        <f>$K$20</f>
        <v>wolfgang</v>
      </c>
      <c r="AJ15" s="21">
        <v>0</v>
      </c>
      <c r="AK15" s="18"/>
    </row>
    <row r="16" spans="1:37" s="19" customFormat="1" ht="34.5" customHeight="1" thickBot="1" thickTop="1">
      <c r="A16" s="13"/>
      <c r="B16" s="9"/>
      <c r="C16" s="9"/>
      <c r="D16" s="9"/>
      <c r="E16" s="9"/>
      <c r="F16" s="9"/>
      <c r="G16" s="9"/>
      <c r="H16" s="9"/>
      <c r="I16" s="9"/>
      <c r="J16" s="85" t="s">
        <v>6</v>
      </c>
      <c r="K16" s="136" t="s">
        <v>19</v>
      </c>
      <c r="L16" s="137"/>
      <c r="M16" s="137"/>
      <c r="N16" s="137"/>
      <c r="O16" s="137"/>
      <c r="P16" s="137"/>
      <c r="Q16" s="138"/>
      <c r="R16" s="9"/>
      <c r="S16" s="9"/>
      <c r="T16" s="9"/>
      <c r="U16" s="9"/>
      <c r="V16" s="9"/>
      <c r="W16" s="140" t="str">
        <f>$I$9</f>
        <v>katze</v>
      </c>
      <c r="X16" s="148"/>
      <c r="Y16" s="148"/>
      <c r="Z16" s="148"/>
      <c r="AA16" s="148"/>
      <c r="AB16" s="148"/>
      <c r="AC16" s="149"/>
      <c r="AD16" s="111"/>
      <c r="AE16" s="111"/>
      <c r="AF16" s="111"/>
      <c r="AG16" s="111"/>
      <c r="AH16" s="15"/>
      <c r="AI16" s="79"/>
      <c r="AJ16" s="80"/>
      <c r="AK16" s="18"/>
    </row>
    <row r="17" spans="1:37" s="19" customFormat="1" ht="34.5" customHeight="1" thickBot="1">
      <c r="A17" s="13"/>
      <c r="B17" s="9"/>
      <c r="C17" s="9"/>
      <c r="D17" s="9"/>
      <c r="E17" s="9"/>
      <c r="F17" s="9"/>
      <c r="G17" s="9"/>
      <c r="H17" s="9"/>
      <c r="I17" s="9"/>
      <c r="J17" s="85"/>
      <c r="K17" s="5"/>
      <c r="L17" s="5"/>
      <c r="M17" s="5"/>
      <c r="N17" s="5"/>
      <c r="O17" s="9"/>
      <c r="P17" s="9"/>
      <c r="Q17" s="9"/>
      <c r="R17" s="9"/>
      <c r="S17" s="9"/>
      <c r="T17" s="9"/>
      <c r="U17" s="9"/>
      <c r="V17" s="9"/>
      <c r="W17" s="153" t="s">
        <v>7</v>
      </c>
      <c r="X17" s="154"/>
      <c r="Y17" s="154"/>
      <c r="Z17" s="154"/>
      <c r="AA17" s="154"/>
      <c r="AB17" s="154"/>
      <c r="AC17" s="154"/>
      <c r="AD17" s="121"/>
      <c r="AE17" s="121"/>
      <c r="AF17" s="121"/>
      <c r="AG17" s="88"/>
      <c r="AH17" s="82"/>
      <c r="AI17" s="83" t="str">
        <f>$K$16</f>
        <v>benji</v>
      </c>
      <c r="AJ17" s="17">
        <v>3</v>
      </c>
      <c r="AK17" s="18"/>
    </row>
    <row r="18" spans="1:37" s="19" customFormat="1" ht="34.5" customHeight="1" thickBot="1" thickTop="1">
      <c r="A18" s="13"/>
      <c r="B18" s="9"/>
      <c r="C18" s="9"/>
      <c r="D18" s="9"/>
      <c r="E18" s="9"/>
      <c r="F18" s="9"/>
      <c r="G18" s="9"/>
      <c r="H18" s="9"/>
      <c r="I18" s="9"/>
      <c r="J18" s="85" t="s">
        <v>8</v>
      </c>
      <c r="K18" s="139" t="s">
        <v>23</v>
      </c>
      <c r="L18" s="137"/>
      <c r="M18" s="137"/>
      <c r="N18" s="137"/>
      <c r="O18" s="137"/>
      <c r="P18" s="137"/>
      <c r="Q18" s="138"/>
      <c r="R18" s="9"/>
      <c r="S18" s="9"/>
      <c r="T18" s="9"/>
      <c r="U18" s="9"/>
      <c r="V18" s="9"/>
      <c r="W18" s="140" t="str">
        <f>$I$10</f>
        <v>benji</v>
      </c>
      <c r="X18" s="148"/>
      <c r="Y18" s="148"/>
      <c r="Z18" s="148"/>
      <c r="AA18" s="148"/>
      <c r="AB18" s="148"/>
      <c r="AC18" s="149"/>
      <c r="AD18" s="111"/>
      <c r="AE18" s="111"/>
      <c r="AF18" s="111"/>
      <c r="AG18" s="111"/>
      <c r="AH18" s="15"/>
      <c r="AI18" s="20" t="str">
        <f>$K$22</f>
        <v>kevin</v>
      </c>
      <c r="AJ18" s="21">
        <v>0</v>
      </c>
      <c r="AK18" s="18"/>
    </row>
    <row r="19" spans="1:37" s="19" customFormat="1" ht="34.5" customHeight="1" thickBot="1">
      <c r="A19" s="13"/>
      <c r="B19" s="9"/>
      <c r="C19" s="9"/>
      <c r="D19" s="9"/>
      <c r="E19" s="9"/>
      <c r="F19" s="9"/>
      <c r="G19" s="9"/>
      <c r="H19" s="9"/>
      <c r="I19" s="9"/>
      <c r="J19" s="85"/>
      <c r="K19" s="12"/>
      <c r="L19" s="12"/>
      <c r="M19" s="12"/>
      <c r="N19" s="12"/>
      <c r="O19" s="9"/>
      <c r="P19" s="9"/>
      <c r="Q19" s="9"/>
      <c r="R19" s="9"/>
      <c r="S19" s="9"/>
      <c r="T19" s="9"/>
      <c r="U19" s="9"/>
      <c r="V19" s="9"/>
      <c r="W19" s="153" t="s">
        <v>9</v>
      </c>
      <c r="X19" s="154"/>
      <c r="Y19" s="154"/>
      <c r="Z19" s="154"/>
      <c r="AA19" s="154"/>
      <c r="AB19" s="154"/>
      <c r="AC19" s="154"/>
      <c r="AD19" s="121"/>
      <c r="AE19" s="121"/>
      <c r="AF19" s="121"/>
      <c r="AG19" s="88"/>
      <c r="AH19" s="82"/>
      <c r="AI19" s="87"/>
      <c r="AJ19" s="87"/>
      <c r="AK19" s="18"/>
    </row>
    <row r="20" spans="1:37" s="19" customFormat="1" ht="34.5" customHeight="1" thickBot="1" thickTop="1">
      <c r="A20" s="13"/>
      <c r="B20" s="9"/>
      <c r="C20" s="9"/>
      <c r="D20" s="9"/>
      <c r="E20" s="9"/>
      <c r="F20" s="9"/>
      <c r="G20" s="9"/>
      <c r="H20" s="9"/>
      <c r="I20" s="9"/>
      <c r="J20" s="85" t="s">
        <v>10</v>
      </c>
      <c r="K20" s="139" t="s">
        <v>27</v>
      </c>
      <c r="L20" s="137"/>
      <c r="M20" s="137"/>
      <c r="N20" s="137"/>
      <c r="O20" s="137"/>
      <c r="P20" s="137"/>
      <c r="Q20" s="138"/>
      <c r="R20" s="12"/>
      <c r="S20" s="12"/>
      <c r="T20" s="12"/>
      <c r="U20" s="12"/>
      <c r="V20" s="12"/>
      <c r="W20" s="140" t="str">
        <f>$I$11</f>
        <v>kevin</v>
      </c>
      <c r="X20" s="148"/>
      <c r="Y20" s="148"/>
      <c r="Z20" s="148"/>
      <c r="AA20" s="148"/>
      <c r="AB20" s="148"/>
      <c r="AC20" s="149"/>
      <c r="AD20" s="111"/>
      <c r="AE20" s="111"/>
      <c r="AF20" s="111"/>
      <c r="AG20" s="111"/>
      <c r="AH20" s="15"/>
      <c r="AI20" s="83" t="str">
        <f>$K$18</f>
        <v>katze</v>
      </c>
      <c r="AJ20" s="17">
        <v>3</v>
      </c>
      <c r="AK20" s="18"/>
    </row>
    <row r="21" spans="1:37" s="19" customFormat="1" ht="34.5" customHeight="1" thickBot="1">
      <c r="A21" s="13"/>
      <c r="B21" s="9"/>
      <c r="C21" s="9"/>
      <c r="D21" s="9"/>
      <c r="E21" s="9"/>
      <c r="F21" s="9"/>
      <c r="G21" s="9"/>
      <c r="H21" s="9"/>
      <c r="I21" s="9"/>
      <c r="J21" s="85"/>
      <c r="K21" s="5"/>
      <c r="L21" s="5"/>
      <c r="M21" s="5"/>
      <c r="N21" s="5"/>
      <c r="O21" s="9"/>
      <c r="P21" s="9"/>
      <c r="Q21" s="11"/>
      <c r="R21" s="12"/>
      <c r="S21" s="12"/>
      <c r="T21" s="12"/>
      <c r="U21" s="12"/>
      <c r="V21" s="12"/>
      <c r="W21" s="153" t="s">
        <v>12</v>
      </c>
      <c r="X21" s="154"/>
      <c r="Y21" s="154"/>
      <c r="Z21" s="154"/>
      <c r="AA21" s="154"/>
      <c r="AB21" s="154"/>
      <c r="AC21" s="154"/>
      <c r="AD21" s="121"/>
      <c r="AE21" s="121"/>
      <c r="AF21" s="121"/>
      <c r="AG21" s="88"/>
      <c r="AH21" s="9"/>
      <c r="AI21" s="20" t="str">
        <f>$K$24</f>
        <v>nicole</v>
      </c>
      <c r="AJ21" s="21">
        <v>0</v>
      </c>
      <c r="AK21" s="18"/>
    </row>
    <row r="22" spans="1:37" s="19" customFormat="1" ht="34.5" customHeight="1" thickBot="1" thickTop="1">
      <c r="A22" s="13"/>
      <c r="B22" s="9"/>
      <c r="C22" s="9"/>
      <c r="D22" s="9"/>
      <c r="E22" s="9"/>
      <c r="F22" s="9"/>
      <c r="G22" s="9"/>
      <c r="H22" s="9"/>
      <c r="I22" s="9"/>
      <c r="J22" s="85" t="s">
        <v>13</v>
      </c>
      <c r="K22" s="136" t="s">
        <v>31</v>
      </c>
      <c r="L22" s="137"/>
      <c r="M22" s="137"/>
      <c r="N22" s="137"/>
      <c r="O22" s="137"/>
      <c r="P22" s="137"/>
      <c r="Q22" s="138"/>
      <c r="R22" s="9"/>
      <c r="S22" s="9"/>
      <c r="T22" s="9"/>
      <c r="U22" s="9"/>
      <c r="V22" s="9"/>
      <c r="W22" s="140" t="str">
        <f>$I$12</f>
        <v>nicole</v>
      </c>
      <c r="X22" s="148"/>
      <c r="Y22" s="148"/>
      <c r="Z22" s="148"/>
      <c r="AA22" s="148"/>
      <c r="AB22" s="148"/>
      <c r="AC22" s="149"/>
      <c r="AD22" s="111"/>
      <c r="AE22" s="111"/>
      <c r="AF22" s="111"/>
      <c r="AG22" s="111"/>
      <c r="AH22" s="15"/>
      <c r="AI22" s="86"/>
      <c r="AJ22" s="86"/>
      <c r="AK22" s="18"/>
    </row>
    <row r="23" spans="1:37" s="19" customFormat="1" ht="34.5" customHeight="1" thickBot="1">
      <c r="A23" s="13"/>
      <c r="B23" s="9"/>
      <c r="C23" s="9"/>
      <c r="D23" s="9"/>
      <c r="E23" s="9"/>
      <c r="F23" s="9"/>
      <c r="G23" s="9"/>
      <c r="H23" s="9"/>
      <c r="I23" s="9"/>
      <c r="J23" s="5"/>
      <c r="K23" s="5"/>
      <c r="L23" s="5"/>
      <c r="M23" s="5"/>
      <c r="N23" s="5"/>
      <c r="O23" s="9"/>
      <c r="P23" s="9"/>
      <c r="Q23" s="9"/>
      <c r="R23" s="9"/>
      <c r="S23" s="9"/>
      <c r="T23" s="9"/>
      <c r="U23" s="9"/>
      <c r="V23" s="9"/>
      <c r="W23" s="153" t="s">
        <v>14</v>
      </c>
      <c r="X23" s="154"/>
      <c r="Y23" s="154"/>
      <c r="Z23" s="154"/>
      <c r="AA23" s="154"/>
      <c r="AB23" s="154"/>
      <c r="AC23" s="154"/>
      <c r="AD23" s="9"/>
      <c r="AE23" s="9"/>
      <c r="AF23" s="9"/>
      <c r="AG23" s="9"/>
      <c r="AH23" s="9"/>
      <c r="AI23" s="83" t="str">
        <f>$K$22</f>
        <v>kevin</v>
      </c>
      <c r="AJ23" s="17">
        <v>2</v>
      </c>
      <c r="AK23" s="18"/>
    </row>
    <row r="24" spans="1:37" s="19" customFormat="1" ht="34.5" customHeight="1" thickBot="1" thickTop="1">
      <c r="A24" s="13"/>
      <c r="B24" s="9"/>
      <c r="C24" s="9"/>
      <c r="D24" s="9"/>
      <c r="E24" s="9"/>
      <c r="F24" s="9"/>
      <c r="G24" s="9"/>
      <c r="H24" s="9"/>
      <c r="I24" s="9"/>
      <c r="J24" s="85" t="s">
        <v>15</v>
      </c>
      <c r="K24" s="136" t="s">
        <v>35</v>
      </c>
      <c r="L24" s="137"/>
      <c r="M24" s="137"/>
      <c r="N24" s="137"/>
      <c r="O24" s="137"/>
      <c r="P24" s="137"/>
      <c r="Q24" s="138"/>
      <c r="R24" s="9"/>
      <c r="S24" s="9"/>
      <c r="T24" s="9"/>
      <c r="U24" s="9"/>
      <c r="V24" s="9"/>
      <c r="W24" s="140" t="str">
        <f>$I$13</f>
        <v>wolfgang</v>
      </c>
      <c r="X24" s="148"/>
      <c r="Y24" s="148"/>
      <c r="Z24" s="148"/>
      <c r="AA24" s="148"/>
      <c r="AB24" s="148"/>
      <c r="AC24" s="149"/>
      <c r="AD24" s="9"/>
      <c r="AE24" s="9"/>
      <c r="AF24" s="9"/>
      <c r="AG24" s="9"/>
      <c r="AH24" s="9"/>
      <c r="AI24" s="20" t="str">
        <f>$K$24</f>
        <v>nicole</v>
      </c>
      <c r="AJ24" s="21">
        <v>3</v>
      </c>
      <c r="AK24" s="18"/>
    </row>
    <row r="25" spans="1:37" s="19" customFormat="1" ht="34.5" customHeight="1">
      <c r="A25" s="13"/>
      <c r="B25" s="9"/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6"/>
      <c r="AJ25" s="86"/>
      <c r="AK25" s="18"/>
    </row>
    <row r="26" spans="1:37" s="19" customFormat="1" ht="34.5" customHeight="1">
      <c r="A26" s="13"/>
      <c r="B26" s="9"/>
      <c r="C26" s="9"/>
      <c r="D26" s="9"/>
      <c r="E26" s="9"/>
      <c r="F26" s="9"/>
      <c r="G26" s="9"/>
      <c r="H26" s="9"/>
      <c r="I26" s="9"/>
      <c r="J26" s="5"/>
      <c r="K26" s="5"/>
      <c r="L26" s="5"/>
      <c r="M26" s="5"/>
      <c r="N26" s="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83" t="str">
        <f>$K$16</f>
        <v>benji</v>
      </c>
      <c r="AJ26" s="17">
        <v>3</v>
      </c>
      <c r="AK26" s="18"/>
    </row>
    <row r="27" spans="1:37" s="19" customFormat="1" ht="34.5" customHeight="1" thickBot="1">
      <c r="A27" s="13"/>
      <c r="B27" s="9"/>
      <c r="C27" s="9"/>
      <c r="D27" s="9"/>
      <c r="E27" s="9"/>
      <c r="F27" s="9"/>
      <c r="G27" s="9"/>
      <c r="H27" s="9"/>
      <c r="I27" s="9"/>
      <c r="J27" s="5"/>
      <c r="K27" s="5"/>
      <c r="L27" s="5"/>
      <c r="M27" s="5"/>
      <c r="N27" s="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20" t="str">
        <f>$K$20</f>
        <v>wolfgang</v>
      </c>
      <c r="AJ27" s="21">
        <v>0</v>
      </c>
      <c r="AK27" s="18"/>
    </row>
    <row r="28" spans="1:37" s="19" customFormat="1" ht="34.5" customHeight="1">
      <c r="A28" s="13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6"/>
      <c r="AJ28" s="86"/>
      <c r="AK28" s="18"/>
    </row>
    <row r="29" spans="1:37" s="19" customFormat="1" ht="34.5" customHeight="1">
      <c r="A29" s="13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3" t="str">
        <f>$K$18</f>
        <v>katze</v>
      </c>
      <c r="AJ29" s="17">
        <v>3</v>
      </c>
      <c r="AK29" s="18"/>
    </row>
    <row r="30" spans="1:37" s="19" customFormat="1" ht="34.5" customHeight="1" thickBot="1">
      <c r="A30" s="13"/>
      <c r="B30" s="9"/>
      <c r="C30" s="9"/>
      <c r="D30" s="9"/>
      <c r="E30" s="9"/>
      <c r="F30" s="9"/>
      <c r="G30" s="9"/>
      <c r="H30" s="9"/>
      <c r="I30" s="9"/>
      <c r="J30" s="5"/>
      <c r="K30" s="5"/>
      <c r="L30" s="5"/>
      <c r="M30" s="5"/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20" t="str">
        <f>$K$22</f>
        <v>kevin</v>
      </c>
      <c r="AJ30" s="21">
        <v>1</v>
      </c>
      <c r="AK30" s="18"/>
    </row>
    <row r="31" spans="1:37" s="19" customFormat="1" ht="34.5" customHeight="1">
      <c r="A31" s="13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86"/>
      <c r="AJ31" s="86"/>
      <c r="AK31" s="18"/>
    </row>
    <row r="32" spans="1:37" s="19" customFormat="1" ht="34.5" customHeight="1">
      <c r="A32" s="13"/>
      <c r="B32" s="9"/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3" t="str">
        <f>$K$20</f>
        <v>wolfgang</v>
      </c>
      <c r="AJ32" s="17">
        <v>3</v>
      </c>
      <c r="AK32" s="18"/>
    </row>
    <row r="33" spans="1:37" s="19" customFormat="1" ht="34.5" customHeight="1" thickBot="1">
      <c r="A33" s="13"/>
      <c r="B33" s="9"/>
      <c r="C33" s="9"/>
      <c r="D33" s="9"/>
      <c r="E33" s="9"/>
      <c r="F33" s="9"/>
      <c r="G33" s="9"/>
      <c r="H33" s="9"/>
      <c r="I33" s="9"/>
      <c r="J33" s="5"/>
      <c r="K33" s="5"/>
      <c r="L33" s="5"/>
      <c r="M33" s="5"/>
      <c r="N33" s="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20" t="str">
        <f>$K$24</f>
        <v>nicole</v>
      </c>
      <c r="AJ33" s="21">
        <v>2</v>
      </c>
      <c r="AK33" s="18"/>
    </row>
    <row r="34" spans="1:37" ht="34.5" customHeight="1" thickBot="1">
      <c r="A34" s="89"/>
      <c r="B34" s="90"/>
      <c r="C34" s="90"/>
      <c r="D34" s="90"/>
      <c r="E34" s="90"/>
      <c r="F34" s="90"/>
      <c r="G34" s="90"/>
      <c r="H34" s="90"/>
      <c r="I34" s="90"/>
      <c r="J34" s="142" t="s">
        <v>16</v>
      </c>
      <c r="K34" s="143"/>
      <c r="L34" s="143"/>
      <c r="M34" s="143"/>
      <c r="N34" s="143"/>
      <c r="O34" s="143"/>
      <c r="P34" s="90"/>
      <c r="Q34" s="126"/>
      <c r="R34" s="126"/>
      <c r="S34" s="126"/>
      <c r="T34" s="126"/>
      <c r="U34" s="126"/>
      <c r="V34" s="126"/>
      <c r="W34" s="126"/>
      <c r="X34" s="126"/>
      <c r="Y34" s="112"/>
      <c r="Z34" s="112"/>
      <c r="AA34" s="112"/>
      <c r="AB34" s="112"/>
      <c r="AC34" s="92"/>
      <c r="AD34" s="93"/>
      <c r="AE34" s="93"/>
      <c r="AF34" s="93"/>
      <c r="AG34" s="93"/>
      <c r="AH34" s="91"/>
      <c r="AI34" s="91"/>
      <c r="AJ34" s="113"/>
      <c r="AK34" s="94"/>
    </row>
  </sheetData>
  <sheetProtection/>
  <mergeCells count="26">
    <mergeCell ref="K2:AH2"/>
    <mergeCell ref="AJ3:AJ4"/>
    <mergeCell ref="K6:M8"/>
    <mergeCell ref="N6:P8"/>
    <mergeCell ref="Q6:S8"/>
    <mergeCell ref="T6:V8"/>
    <mergeCell ref="W6:Y8"/>
    <mergeCell ref="Z8:AB8"/>
    <mergeCell ref="AD8:AF8"/>
    <mergeCell ref="W22:AC22"/>
    <mergeCell ref="W15:AC15"/>
    <mergeCell ref="K16:Q16"/>
    <mergeCell ref="W16:AC16"/>
    <mergeCell ref="W17:AC17"/>
    <mergeCell ref="K18:Q18"/>
    <mergeCell ref="W18:AC18"/>
    <mergeCell ref="W23:AC23"/>
    <mergeCell ref="K24:Q24"/>
    <mergeCell ref="W24:AC24"/>
    <mergeCell ref="J34:O34"/>
    <mergeCell ref="Q34:X34"/>
    <mergeCell ref="W19:AC19"/>
    <mergeCell ref="K20:Q20"/>
    <mergeCell ref="W20:AC20"/>
    <mergeCell ref="W21:AC21"/>
    <mergeCell ref="K22:Q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showGridLines="0" zoomScale="55" zoomScaleNormal="55" zoomScalePageLayoutView="0" workbookViewId="0" topLeftCell="A8">
      <selection activeCell="AJ31" sqref="AJ31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6" width="6.7109375" style="0" hidden="1" customWidth="1"/>
    <col min="7" max="7" width="14.7109375" style="0" hidden="1" customWidth="1"/>
    <col min="8" max="8" width="6.7109375" style="0" hidden="1" customWidth="1"/>
    <col min="9" max="9" width="22.7109375" style="0" hidden="1" customWidth="1"/>
    <col min="10" max="10" width="22.7109375" style="0" customWidth="1"/>
    <col min="11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6" width="5.7109375" style="0" customWidth="1"/>
    <col min="27" max="27" width="1.7109375" style="0" customWidth="1"/>
    <col min="28" max="28" width="5.7109375" style="0" customWidth="1"/>
    <col min="29" max="29" width="7.7109375" style="0" customWidth="1"/>
    <col min="30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">
      <c r="A2" s="4"/>
      <c r="B2" s="5"/>
      <c r="C2" s="5"/>
      <c r="D2" s="5"/>
      <c r="E2" s="5"/>
      <c r="F2" s="5"/>
      <c r="G2" s="5"/>
      <c r="H2" s="5"/>
      <c r="I2" s="5"/>
      <c r="J2" s="5"/>
      <c r="K2" s="124" t="s">
        <v>18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6"/>
      <c r="AJ2" s="7"/>
      <c r="AK2" s="8"/>
    </row>
    <row r="3" spans="1:37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22" t="s">
        <v>0</v>
      </c>
      <c r="AK3" s="8"/>
    </row>
    <row r="4" spans="1:37" ht="3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23"/>
      <c r="AK4" s="8"/>
    </row>
    <row r="5" spans="1:37" ht="34.5" customHeight="1">
      <c r="A5" s="4"/>
      <c r="B5" s="5"/>
      <c r="C5" s="5"/>
      <c r="D5" s="5"/>
      <c r="E5" s="5"/>
      <c r="F5" s="5"/>
      <c r="G5" s="5"/>
      <c r="H5" s="5"/>
      <c r="I5" s="5"/>
      <c r="J5" s="11"/>
      <c r="K5" s="12"/>
      <c r="L5" s="12"/>
      <c r="M5" s="12"/>
      <c r="N5" s="1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6" t="str">
        <f>$K$16</f>
        <v>bonne</v>
      </c>
      <c r="AJ5" s="17">
        <v>3</v>
      </c>
      <c r="AK5" s="8"/>
    </row>
    <row r="6" spans="1:37" s="19" customFormat="1" ht="34.5" customHeight="1" thickBot="1">
      <c r="A6" s="13"/>
      <c r="B6" s="9"/>
      <c r="C6" s="9"/>
      <c r="D6" s="9"/>
      <c r="E6" s="9"/>
      <c r="F6" s="9"/>
      <c r="G6" s="9"/>
      <c r="H6" s="9"/>
      <c r="I6" s="9"/>
      <c r="J6" s="11"/>
      <c r="K6" s="127" t="str">
        <f>$K$16</f>
        <v>bonne</v>
      </c>
      <c r="L6" s="128"/>
      <c r="M6" s="129"/>
      <c r="N6" s="127" t="str">
        <f>$K$18</f>
        <v>uli</v>
      </c>
      <c r="O6" s="128"/>
      <c r="P6" s="129"/>
      <c r="Q6" s="127" t="str">
        <f>$K$20</f>
        <v>timo</v>
      </c>
      <c r="R6" s="128"/>
      <c r="S6" s="129"/>
      <c r="T6" s="127" t="str">
        <f>$K$22</f>
        <v>rainer</v>
      </c>
      <c r="U6" s="128"/>
      <c r="V6" s="129"/>
      <c r="W6" s="127" t="str">
        <f>$K$24</f>
        <v>grothi</v>
      </c>
      <c r="X6" s="128"/>
      <c r="Y6" s="129"/>
      <c r="Z6" s="14"/>
      <c r="AA6" s="14"/>
      <c r="AB6" s="14"/>
      <c r="AC6" s="9"/>
      <c r="AD6" s="5"/>
      <c r="AE6" s="5"/>
      <c r="AF6" s="5"/>
      <c r="AG6" s="5"/>
      <c r="AH6" s="15"/>
      <c r="AI6" s="20" t="str">
        <f>$K$18</f>
        <v>uli</v>
      </c>
      <c r="AJ6" s="21">
        <v>2</v>
      </c>
      <c r="AK6" s="18"/>
    </row>
    <row r="7" spans="1:37" s="19" customFormat="1" ht="34.5" customHeight="1">
      <c r="A7" s="13"/>
      <c r="B7" s="9"/>
      <c r="C7" s="9"/>
      <c r="D7" s="9"/>
      <c r="E7" s="9"/>
      <c r="F7" s="9"/>
      <c r="G7" s="9"/>
      <c r="H7" s="9"/>
      <c r="I7" s="9"/>
      <c r="J7" s="5"/>
      <c r="K7" s="130"/>
      <c r="L7" s="131"/>
      <c r="M7" s="132"/>
      <c r="N7" s="130"/>
      <c r="O7" s="131"/>
      <c r="P7" s="132"/>
      <c r="Q7" s="130"/>
      <c r="R7" s="131"/>
      <c r="S7" s="132"/>
      <c r="T7" s="130"/>
      <c r="U7" s="131"/>
      <c r="V7" s="132"/>
      <c r="W7" s="130"/>
      <c r="X7" s="131"/>
      <c r="Y7" s="132"/>
      <c r="Z7" s="14"/>
      <c r="AA7" s="14"/>
      <c r="AB7" s="14"/>
      <c r="AC7" s="9"/>
      <c r="AD7" s="9"/>
      <c r="AE7" s="9"/>
      <c r="AF7" s="9"/>
      <c r="AG7" s="9"/>
      <c r="AH7" s="15"/>
      <c r="AI7" s="24"/>
      <c r="AJ7" s="24"/>
      <c r="AK7" s="18"/>
    </row>
    <row r="8" spans="1:37" s="19" customFormat="1" ht="34.5" customHeight="1" thickBot="1">
      <c r="A8" s="13"/>
      <c r="B8" s="22" t="s">
        <v>1</v>
      </c>
      <c r="C8" s="22"/>
      <c r="D8" s="22"/>
      <c r="E8" s="22"/>
      <c r="F8" s="22"/>
      <c r="G8" s="22"/>
      <c r="H8" s="22"/>
      <c r="I8" s="22"/>
      <c r="J8" s="5"/>
      <c r="K8" s="130"/>
      <c r="L8" s="131"/>
      <c r="M8" s="132"/>
      <c r="N8" s="130"/>
      <c r="O8" s="131"/>
      <c r="P8" s="132"/>
      <c r="Q8" s="130"/>
      <c r="R8" s="131"/>
      <c r="S8" s="132"/>
      <c r="T8" s="130"/>
      <c r="U8" s="131"/>
      <c r="V8" s="132"/>
      <c r="W8" s="130"/>
      <c r="X8" s="131"/>
      <c r="Y8" s="132"/>
      <c r="Z8" s="145" t="s">
        <v>0</v>
      </c>
      <c r="AA8" s="146"/>
      <c r="AB8" s="146"/>
      <c r="AC8" s="95" t="s">
        <v>11</v>
      </c>
      <c r="AD8" s="133" t="s">
        <v>2</v>
      </c>
      <c r="AE8" s="134"/>
      <c r="AF8" s="135"/>
      <c r="AG8" s="23" t="s">
        <v>3</v>
      </c>
      <c r="AH8" s="5"/>
      <c r="AI8" s="83" t="str">
        <f>$K$20</f>
        <v>timo</v>
      </c>
      <c r="AJ8" s="17">
        <v>3</v>
      </c>
      <c r="AK8" s="18"/>
    </row>
    <row r="9" spans="1:37" s="19" customFormat="1" ht="34.5" customHeight="1" thickBot="1" thickTop="1">
      <c r="A9" s="13"/>
      <c r="B9" s="25">
        <f>IF(J9="","-",RANK(F9,$F$9:$F$13,0)+RANK(E9,$E$9:$E$13,0)%+ROW()%%)</f>
        <v>1.0109</v>
      </c>
      <c r="C9" s="26">
        <f>IF(B9="","",RANK(B9,$B$9:$B$13,1))</f>
        <v>1</v>
      </c>
      <c r="D9" s="27" t="str">
        <f>$K$16</f>
        <v>bonne</v>
      </c>
      <c r="E9" s="28">
        <f>$AC$9</f>
        <v>5</v>
      </c>
      <c r="F9" s="29">
        <f>SUM($AD$9-$AF$9)</f>
        <v>4</v>
      </c>
      <c r="G9" s="30">
        <f>SMALL($B$9:$B$13,1)</f>
        <v>1.0109</v>
      </c>
      <c r="H9" s="26">
        <f>IF(G9="","",RANK(G9,$G$9:$G$13,1))</f>
        <v>1</v>
      </c>
      <c r="I9" s="96" t="str">
        <f>INDEX($D$9:$D$13,MATCH(G9,$B$9:$B$13,0),1)</f>
        <v>bonne</v>
      </c>
      <c r="J9" s="32" t="str">
        <f>$K$16</f>
        <v>bonne</v>
      </c>
      <c r="K9" s="33"/>
      <c r="L9" s="34"/>
      <c r="M9" s="35"/>
      <c r="N9" s="36">
        <f>IF($AJ$5+$AJ$6&gt;0,$AJ$5,"")</f>
        <v>3</v>
      </c>
      <c r="O9" s="37" t="s">
        <v>4</v>
      </c>
      <c r="P9" s="114">
        <f>IF($AJ$5+$AJ$6&gt;0,$AJ$6,"")</f>
        <v>2</v>
      </c>
      <c r="Q9" s="36">
        <f>IF($AJ$26+$AJ$27&gt;0,$AJ$26,"")</f>
        <v>3</v>
      </c>
      <c r="R9" s="37" t="s">
        <v>4</v>
      </c>
      <c r="S9" s="38">
        <f>IF($AJ$26+$AJ$27&gt;0,$AJ$27,"")</f>
        <v>0</v>
      </c>
      <c r="T9" s="36">
        <f>IF($AJ$17+$AJ$18&gt;0,$AJ$17,"")</f>
        <v>3</v>
      </c>
      <c r="U9" s="114" t="s">
        <v>4</v>
      </c>
      <c r="V9" s="38">
        <f>IF($AJ$17+$AJ$18&gt;0,$AJ$18,"")</f>
        <v>1</v>
      </c>
      <c r="W9" s="36">
        <f>IF($AJ$11+$AJ$12&gt;0,$AJ$11,"")</f>
        <v>2</v>
      </c>
      <c r="X9" s="37" t="s">
        <v>4</v>
      </c>
      <c r="Y9" s="39">
        <f>IF($AJ$11+$AJ$12&gt;0,$AJ$12,"")</f>
        <v>3</v>
      </c>
      <c r="Z9" s="40">
        <f>SUM(N9,Q9,T9,W9)</f>
        <v>11</v>
      </c>
      <c r="AA9" s="41" t="s">
        <v>4</v>
      </c>
      <c r="AB9" s="42">
        <f>SUM(P9,S9,V9,Y9)</f>
        <v>6</v>
      </c>
      <c r="AC9" s="43">
        <f>SUM(IF(N9="",0,N9-P9)+IF(Q9="",0,Q9-S9)+IF(T9="",0,T9-V9)+IF(W9="",0,W9-Y9))</f>
        <v>5</v>
      </c>
      <c r="AD9" s="44">
        <f>SUM(IF(K9="",0,1)+IF(K9&gt;M9,1)+IF(K9&lt;M9,-1))+(IF(N9="",0,1)+IF(N9&gt;P9,1)+IF(N9&lt;P9,-1))+(IF(Q9="",0,1)+IF(Q9&gt;S9,1)+IF(Q9&lt;S9,-1))+(IF(T9="",0,1)+IF(T9&gt;V9,1)+IF(T9&lt;V9,-1))+(IF(W9="",0,1)+IF(W9&gt;Y9,1)+IF(W9&lt;Y9,-1))</f>
        <v>6</v>
      </c>
      <c r="AE9" s="45" t="s">
        <v>4</v>
      </c>
      <c r="AF9" s="46">
        <f>SUM(IF(M9="",0,1)+IF(M9&gt;K9,1)+IF(M9&lt;K9,-1))+(IF(P9="",0,1)+IF(P9&gt;N9,1)+IF(P9&lt;N9,-1))+(IF(S9="",0,1)+IF(S9&gt;Q9,1)+IF(S9&lt;Q9,-1))+(IF(V9="",0,1)+IF(V9&gt;T9,1)+IF(V9&lt;T9,-1))+(IF(Y9="",0,1)+IF(Y9&gt;W9,1)+IF(Y9&lt;W9,-1))</f>
        <v>2</v>
      </c>
      <c r="AG9" s="47">
        <f>IF($B$9="","",RANK($B$9,$B$9:$B$13,1))</f>
        <v>1</v>
      </c>
      <c r="AH9" s="15"/>
      <c r="AI9" s="20" t="str">
        <f>$K$22</f>
        <v>rainer</v>
      </c>
      <c r="AJ9" s="21">
        <v>1</v>
      </c>
      <c r="AK9" s="18"/>
    </row>
    <row r="10" spans="1:37" s="19" customFormat="1" ht="34.5" customHeight="1">
      <c r="A10" s="13"/>
      <c r="B10" s="25">
        <f>IF(J10="","-",RANK(F10,$F$9:$F$13,0)+RANK(E10,$E$9:$E$13,0)%+ROW()%%)</f>
        <v>4.041</v>
      </c>
      <c r="C10" s="26">
        <f>IF(B10="","",RANK(B10,$B$9:$B$13,1))</f>
        <v>4</v>
      </c>
      <c r="D10" s="27" t="str">
        <f>$K$18</f>
        <v>uli</v>
      </c>
      <c r="E10" s="28">
        <f>$AC$10</f>
        <v>-4</v>
      </c>
      <c r="F10" s="29">
        <f>SUM($AD$10-$AF$10)</f>
        <v>-4</v>
      </c>
      <c r="G10" s="30">
        <f>SMALL($B$9:$B$13,2)</f>
        <v>1.0211000000000001</v>
      </c>
      <c r="H10" s="26">
        <f>IF(G10="","",RANK(G10,$G$9:$G$13,1))</f>
        <v>2</v>
      </c>
      <c r="I10" s="96" t="str">
        <f>INDEX($D$9:$D$13,MATCH(G10,$B$9:$B$13,0),1)</f>
        <v>timo</v>
      </c>
      <c r="J10" s="32" t="str">
        <f>$K$18</f>
        <v>uli</v>
      </c>
      <c r="K10" s="48">
        <f>IF($AJ$5+$AJ$6&gt;0,$AJ$6,"")</f>
        <v>2</v>
      </c>
      <c r="L10" s="49" t="s">
        <v>4</v>
      </c>
      <c r="M10" s="50">
        <f>IF($AJ$5+$AJ$6&gt;0,$AJ$5,"")</f>
        <v>3</v>
      </c>
      <c r="N10" s="51"/>
      <c r="O10" s="51"/>
      <c r="P10" s="51"/>
      <c r="Q10" s="115">
        <f>IF($AJ$14+$AJ$15&gt;0,$AJ$14,"")</f>
        <v>0</v>
      </c>
      <c r="R10" s="116" t="s">
        <v>4</v>
      </c>
      <c r="S10" s="117">
        <f>IF($AJ$14+$AJ$15&gt;0,$AJ$15,"")</f>
        <v>3</v>
      </c>
      <c r="T10" s="52">
        <f>IF($AJ$29+$AJ$30&gt;0,$AJ$29,"")</f>
        <v>2</v>
      </c>
      <c r="U10" s="49" t="s">
        <v>4</v>
      </c>
      <c r="V10" s="50">
        <f>IF($AJ$29+$AJ$30&gt;0,$AJ$30,"")</f>
        <v>3</v>
      </c>
      <c r="W10" s="52">
        <f>IF($AJ$20+$AJ$21&gt;0,$AJ$20,"")</f>
        <v>3</v>
      </c>
      <c r="X10" s="49" t="s">
        <v>4</v>
      </c>
      <c r="Y10" s="53">
        <f>IF($AJ$20+$AJ$21&gt;0,$AJ$21,"")</f>
        <v>2</v>
      </c>
      <c r="Z10" s="54">
        <f>SUM(K10,Q10,T10,W10)</f>
        <v>7</v>
      </c>
      <c r="AA10" s="55" t="s">
        <v>4</v>
      </c>
      <c r="AB10" s="56">
        <f>SUM(M10,S10,V10,Y10)</f>
        <v>11</v>
      </c>
      <c r="AC10" s="57">
        <f>SUM(IF(K10="",0,K10-M10)+IF(Q10="",0,Q10-S10)+IF(T10="",0,T10-V10)+IF(W10="",0,W10-Y10))</f>
        <v>-4</v>
      </c>
      <c r="AD10" s="58">
        <f>SUM(IF(K10="",0,1)+IF(K10&gt;M10,1)+IF(K10&lt;M10,-1))+(IF(N10="",0,1)+IF(N10&gt;P10,1)+IF(N10&lt;P10,-1))+(IF(Q10="",0,1)+IF(Q10&gt;S10,1)+IF(Q10&lt;S10,-1))+(IF(T10="",0,1)+IF(T10&gt;V10,1)+IF(T10&lt;V10,-1))+(IF(W10="",0,1)+IF(W10&gt;Y10,1)+IF(W10&lt;Y10,-1))</f>
        <v>2</v>
      </c>
      <c r="AE10" s="59" t="s">
        <v>4</v>
      </c>
      <c r="AF10" s="60">
        <f>SUM(IF(M10="",0,1)+IF(M10&gt;K10,1)+IF(M10&lt;K10,-1))+(IF(P10="",0,1)+IF(P10&gt;N10,1)+IF(P10&lt;N10,-1))+(IF(S10="",0,1)+IF(S10&gt;Q10,1)+IF(S10&lt;Q10,-1))+(IF(V10="",0,1)+IF(V10&gt;T10,1)+IF(V10&lt;T10,-1))+(IF(Y10="",0,1)+IF(Y10&gt;W10,1)+IF(Y10&lt;W10,-1))</f>
        <v>6</v>
      </c>
      <c r="AG10" s="61">
        <f>IF($B$10="","",RANK($B$10,$B$9:$B$13,1))</f>
        <v>4</v>
      </c>
      <c r="AH10" s="9"/>
      <c r="AI10" s="79"/>
      <c r="AJ10" s="80"/>
      <c r="AK10" s="18"/>
    </row>
    <row r="11" spans="1:37" s="19" customFormat="1" ht="34.5" customHeight="1">
      <c r="A11" s="13"/>
      <c r="B11" s="25">
        <f>IF(J11="","-",RANK(F11,$F$9:$F$13,0)+RANK(E11,$E$9:$E$13,0)%+ROW()%%)</f>
        <v>1.0211000000000001</v>
      </c>
      <c r="C11" s="26">
        <f>IF(B11="","",RANK(B11,$B$9:$B$13,1))</f>
        <v>2</v>
      </c>
      <c r="D11" s="27" t="str">
        <f>$K$20</f>
        <v>timo</v>
      </c>
      <c r="E11" s="28">
        <f>$AC$11</f>
        <v>4</v>
      </c>
      <c r="F11" s="29">
        <f>SUM($AD$11-$AF$11)</f>
        <v>4</v>
      </c>
      <c r="G11" s="30">
        <f>SMALL($B$9:$B$13,3)</f>
        <v>3.0313</v>
      </c>
      <c r="H11" s="26">
        <f>IF(G11="","",RANK(G11,$G$9:$G$13,1))</f>
        <v>3</v>
      </c>
      <c r="I11" s="96" t="str">
        <f>INDEX($D$9:$D$13,MATCH(G11,$B$9:$B$13,0),1)</f>
        <v>grothi</v>
      </c>
      <c r="J11" s="32" t="str">
        <f>$K$20</f>
        <v>timo</v>
      </c>
      <c r="K11" s="48">
        <f>IF($AJ$26+$AJ$27&gt;0,$AJ$27,"")</f>
        <v>0</v>
      </c>
      <c r="L11" s="49" t="s">
        <v>4</v>
      </c>
      <c r="M11" s="50">
        <f>IF($AJ$26+$AJ$27&gt;0,$AJ$26,"")</f>
        <v>3</v>
      </c>
      <c r="N11" s="52">
        <f>IF($AJ$14+$AJ$15&gt;0,$AJ$15,"")</f>
        <v>3</v>
      </c>
      <c r="O11" s="49" t="s">
        <v>4</v>
      </c>
      <c r="P11" s="50">
        <f>IF($AJ$14+$AJ$15&gt;0,$AJ$14,"")</f>
        <v>0</v>
      </c>
      <c r="Q11" s="102"/>
      <c r="R11" s="103"/>
      <c r="S11" s="104"/>
      <c r="T11" s="52">
        <f>IF($AJ$8+$AJ$9&gt;0,$AJ$8,"")</f>
        <v>3</v>
      </c>
      <c r="U11" s="49" t="s">
        <v>4</v>
      </c>
      <c r="V11" s="50">
        <f>IF($AJ$8+$AJ$9&gt;0,$AJ$9,"")</f>
        <v>1</v>
      </c>
      <c r="W11" s="52">
        <f>IF($AJ$32+$AJ$33&gt;0,$AJ$32,"")</f>
        <v>3</v>
      </c>
      <c r="X11" s="49" t="s">
        <v>4</v>
      </c>
      <c r="Y11" s="53">
        <f>IF($AJ$32+$AJ$33&gt;0,$AJ$33,"")</f>
        <v>1</v>
      </c>
      <c r="Z11" s="54">
        <f>SUM(K11,N11,T11,W11)</f>
        <v>9</v>
      </c>
      <c r="AA11" s="55" t="s">
        <v>4</v>
      </c>
      <c r="AB11" s="56">
        <f>SUM(M11,P11,V11,Y11)</f>
        <v>5</v>
      </c>
      <c r="AC11" s="57">
        <f>SUM(IF(K11="",0,K11-M11)+IF(N11="",0,N11-P11)+IF(T11="",0,T11-V11)+IF(W11="",0,W11-Y11))</f>
        <v>4</v>
      </c>
      <c r="AD11" s="58">
        <f>SUM(IF(K11="",0,1)+IF(K11&gt;M11,1)+IF(K11&lt;M11,-1))+(IF(N11="",0,1)+IF(N11&gt;P11,1)+IF(N11&lt;P11,-1))+(IF(Q11="",0,1)+IF(Q11&gt;S11,1)+IF(Q11&lt;S11,-1))+(IF(T11="",0,1)+IF(T11&gt;V11,1)+IF(T11&lt;V11,-1))+(IF(W11="",0,1)+IF(W11&gt;Y11,1)+IF(W11&lt;Y11,-1))</f>
        <v>6</v>
      </c>
      <c r="AE11" s="59" t="s">
        <v>4</v>
      </c>
      <c r="AF11" s="60">
        <f>SUM(IF(M11="",0,1)+IF(M11&gt;K11,1)+IF(M11&lt;K11,-1))+(IF(P11="",0,1)+IF(P11&gt;N11,1)+IF(P11&lt;N11,-1))+(IF(S11="",0,1)+IF(S11&gt;Q11,1)+IF(S11&lt;Q11,-1))+(IF(V11="",0,1)+IF(V11&gt;T11,1)+IF(V11&lt;T11,-1))+(IF(Y11="",0,1)+IF(Y11&gt;W11,1)+IF(Y11&lt;W11,-1))</f>
        <v>2</v>
      </c>
      <c r="AG11" s="61">
        <f>IF($B$11="","",RANK($B$11,$B$9:$B$13,1))</f>
        <v>2</v>
      </c>
      <c r="AH11" s="15"/>
      <c r="AI11" s="83" t="str">
        <f>$K$16</f>
        <v>bonne</v>
      </c>
      <c r="AJ11" s="17">
        <v>2</v>
      </c>
      <c r="AK11" s="18"/>
    </row>
    <row r="12" spans="1:37" s="19" customFormat="1" ht="34.5" customHeight="1" thickBot="1">
      <c r="A12" s="13"/>
      <c r="B12" s="25">
        <f>IF(J12="","-",RANK(F12,$F$9:$F$13,0)+RANK(E12,$E$9:$E$13,0)%+ROW()%%)</f>
        <v>4.0512</v>
      </c>
      <c r="C12" s="26">
        <f>IF(B12="","",RANK(B12,$B$9:$B$13,1))</f>
        <v>5</v>
      </c>
      <c r="D12" s="27" t="str">
        <f>$K$22</f>
        <v>rainer</v>
      </c>
      <c r="E12" s="28">
        <f>$AC$12</f>
        <v>-5</v>
      </c>
      <c r="F12" s="29">
        <f>SUM($AD$12-$AF$12)</f>
        <v>-4</v>
      </c>
      <c r="G12" s="30">
        <f>SMALL($B$9:$B$13,4)</f>
        <v>4.041</v>
      </c>
      <c r="H12" s="26">
        <f>IF(G12="","",RANK(G12,$G$9:$G$13,1))</f>
        <v>4</v>
      </c>
      <c r="I12" s="96" t="str">
        <f>INDEX($D$9:$D$13,MATCH(G12,$B$9:$B$13,0),1)</f>
        <v>uli</v>
      </c>
      <c r="J12" s="32" t="str">
        <f>$K$22</f>
        <v>rainer</v>
      </c>
      <c r="K12" s="48">
        <f>IF($AJ$17+$AJ$18&gt;0,$AJ$18,"")</f>
        <v>1</v>
      </c>
      <c r="L12" s="49" t="s">
        <v>4</v>
      </c>
      <c r="M12" s="50">
        <f>IF($AJ$17+$AJ$18&gt;0,$AJ$17,"")</f>
        <v>3</v>
      </c>
      <c r="N12" s="52">
        <f>IF($AJ$29+$AJ$30&gt;0,$AJ$30,"")</f>
        <v>3</v>
      </c>
      <c r="O12" s="49" t="s">
        <v>4</v>
      </c>
      <c r="P12" s="50">
        <f>IF($AJ$29+$AJ$30&gt;0,$AJ$29,"")</f>
        <v>2</v>
      </c>
      <c r="Q12" s="52">
        <f>IF($AJ$8+$AJ$9&gt;0,$AJ$9,"")</f>
        <v>1</v>
      </c>
      <c r="R12" s="49" t="s">
        <v>4</v>
      </c>
      <c r="S12" s="50">
        <f>IF($AJ$8+$AJ$9&gt;0,$AJ$8,"")</f>
        <v>3</v>
      </c>
      <c r="T12" s="102"/>
      <c r="U12" s="103"/>
      <c r="V12" s="104"/>
      <c r="W12" s="52">
        <f>IF($AJ$23+$AJ$24&gt;0,$AJ$23,"")</f>
        <v>1</v>
      </c>
      <c r="X12" s="49" t="s">
        <v>4</v>
      </c>
      <c r="Y12" s="53">
        <f>IF($AJ$23+$AJ$24&gt;0,$AJ$24,"")</f>
        <v>3</v>
      </c>
      <c r="Z12" s="54">
        <f>SUM(K12,N12,Q12,W12)</f>
        <v>6</v>
      </c>
      <c r="AA12" s="118" t="s">
        <v>4</v>
      </c>
      <c r="AB12" s="56">
        <f>SUM(M12,P12,S12,Y12)</f>
        <v>11</v>
      </c>
      <c r="AC12" s="57">
        <f>SUM(IF(K12="",0,K12-M12)+IF(N12="",0,N12-P12)+IF(Q12="",0,Q12-S12)+IF(W12="",0,W12-Y12))</f>
        <v>-5</v>
      </c>
      <c r="AD12" s="58">
        <f>SUM(IF(K12="",0,1)+IF(K12&gt;M12,1)+IF(K12&lt;M12,-1))+(IF(N12="",0,1)+IF(N12&gt;P12,1)+IF(N12&lt;P12,-1))+(IF(Q12="",0,1)+IF(Q12&gt;S12,1)+IF(Q12&lt;S12,-1))+(IF(T12="",0,1)+IF(T12&gt;V12,1)+IF(T12&lt;V12,-1))+(IF(W12="",0,1)+IF(W12&gt;Y12,1)+IF(W12&lt;Y12,-1))</f>
        <v>2</v>
      </c>
      <c r="AE12" s="119" t="s">
        <v>4</v>
      </c>
      <c r="AF12" s="60">
        <f>SUM(IF(M12="",0,1)+IF(M12&gt;K12,1)+IF(M12&lt;K12,-1))+(IF(P12="",0,1)+IF(P12&gt;N12,1)+IF(P12&lt;N12,-1))+(IF(S12="",0,1)+IF(S12&gt;Q12,1)+IF(S12&lt;Q12,-1))+(IF(V12="",0,1)+IF(V12&gt;T12,1)+IF(V12&lt;T12,-1))+(IF(Y12="",0,1)+IF(Y12&gt;W12,1)+IF(Y12&lt;W12,-1))</f>
        <v>6</v>
      </c>
      <c r="AG12" s="61">
        <f>IF($B$12="","",RANK($B$12,$B$9:$B$13,1))</f>
        <v>5</v>
      </c>
      <c r="AH12" s="15"/>
      <c r="AI12" s="20" t="str">
        <f>$K$24</f>
        <v>grothi</v>
      </c>
      <c r="AJ12" s="21">
        <v>3</v>
      </c>
      <c r="AK12" s="18"/>
    </row>
    <row r="13" spans="1:37" s="19" customFormat="1" ht="34.5" customHeight="1" thickBot="1">
      <c r="A13" s="13"/>
      <c r="B13" s="31">
        <f>IF(J13="","-",RANK(F13,$F$9:$F$13,0)+RANK(E13,$E$9:$E$13,0)%+ROW()%%)</f>
        <v>3.0313</v>
      </c>
      <c r="C13" s="29">
        <f>IF(B13="","",RANK(B13,$B$9:$B$13,1))</f>
        <v>3</v>
      </c>
      <c r="D13" s="63" t="str">
        <f>$K$24</f>
        <v>grothi</v>
      </c>
      <c r="E13" s="28">
        <f>$AC$13</f>
        <v>0</v>
      </c>
      <c r="F13" s="29">
        <f>SUM($AD$13-$AF$13)</f>
        <v>0</v>
      </c>
      <c r="G13" s="62">
        <f>SMALL($B$9:$B$13,5)</f>
        <v>4.0512</v>
      </c>
      <c r="H13" s="31">
        <f>IF(G13="","",RANK(G13,$G$9:$G$13,1))</f>
        <v>5</v>
      </c>
      <c r="I13" s="105" t="str">
        <f>INDEX($D$9:$D$13,MATCH(G13,$B$9:$B$13,0),1)</f>
        <v>rainer</v>
      </c>
      <c r="J13" s="32" t="str">
        <f>$K$24</f>
        <v>grothi</v>
      </c>
      <c r="K13" s="64">
        <f>IF($AJ$11+$AJ$12&gt;0,$AJ$12,"")</f>
        <v>3</v>
      </c>
      <c r="L13" s="65" t="s">
        <v>4</v>
      </c>
      <c r="M13" s="66">
        <f>IF($AJ$11+$AJ$12&gt;0,$AJ$11,"")</f>
        <v>2</v>
      </c>
      <c r="N13" s="67">
        <f>IF($AJ$20+$AJ$21&gt;0,$AJ$21,"")</f>
        <v>2</v>
      </c>
      <c r="O13" s="65" t="s">
        <v>4</v>
      </c>
      <c r="P13" s="66">
        <f>IF($AJ$20+$AJ$21&gt;0,$AJ$20,"")</f>
        <v>3</v>
      </c>
      <c r="Q13" s="67">
        <f>IF($AJ$32+$AJ$33&gt;0,$AJ$33,"")</f>
        <v>1</v>
      </c>
      <c r="R13" s="65" t="s">
        <v>4</v>
      </c>
      <c r="S13" s="66">
        <f>IF($AJ$32+$AJ$33&gt;0,$AJ$32,"")</f>
        <v>3</v>
      </c>
      <c r="T13" s="67">
        <f>IF($AJ$23+$AJ$24&gt;0,$AJ$24,"")</f>
        <v>3</v>
      </c>
      <c r="U13" s="120" t="s">
        <v>4</v>
      </c>
      <c r="V13" s="66">
        <f>IF($AJ$23+$AJ$24&gt;0,$AJ$23,"")</f>
        <v>1</v>
      </c>
      <c r="W13" s="68"/>
      <c r="X13" s="69"/>
      <c r="Y13" s="70"/>
      <c r="Z13" s="71">
        <f>SUM(K13,N13,Q13,T13)</f>
        <v>9</v>
      </c>
      <c r="AA13" s="72" t="s">
        <v>4</v>
      </c>
      <c r="AB13" s="73">
        <f>SUM(M13,P13,S13,V13)</f>
        <v>9</v>
      </c>
      <c r="AC13" s="74">
        <f>SUM(IF(K13="",0,K13-M13)+IF(N13="",0,N13-P13)+IF(Q13="",0,Q13-S13)+IF(T13="",0,T13-V13))</f>
        <v>0</v>
      </c>
      <c r="AD13" s="75">
        <f>SUM(IF(K13="",0,1)+IF(K13&gt;M13,1)+IF(K13&lt;M13,-1))+(IF(N13="",0,1)+IF(N13&gt;P13,1)+IF(N13&lt;P13,-1))+(IF(Q13="",0,1)+IF(Q13&gt;S13,1)+IF(Q13&lt;S13,-1))+(IF(T13="",0,1)+IF(T13&gt;V13,1)+IF(T13&lt;V13,-1))+(IF(W13="",0,1)+IF(W13&gt;Y13,1)+IF(W13&lt;Y13,-1))</f>
        <v>4</v>
      </c>
      <c r="AE13" s="76" t="s">
        <v>4</v>
      </c>
      <c r="AF13" s="77">
        <f>SUM(IF(M13="",0,1)+IF(M13&gt;K13,1)+IF(M13&lt;K13,-1))+(IF(P13="",0,1)+IF(P13&gt;N13,1)+IF(P13&lt;N13,-1))+(IF(S13="",0,1)+IF(S13&gt;Q13,1)+IF(S13&lt;Q13,-1))+(IF(V13="",0,1)+IF(V13&gt;T13,1)+IF(V13&lt;T13,-1))+(IF(Y13="",0,1)+IF(Y13&gt;W13,1)+IF(Y13&lt;W13,-1))</f>
        <v>4</v>
      </c>
      <c r="AG13" s="78">
        <f>IF($B$13="","",RANK($B$13,$B$9:$B$13,1))</f>
        <v>3</v>
      </c>
      <c r="AH13" s="10"/>
      <c r="AI13" s="110"/>
      <c r="AJ13" s="110"/>
      <c r="AK13" s="18"/>
    </row>
    <row r="14" spans="1:37" s="19" customFormat="1" ht="34.5" customHeight="1">
      <c r="A14" s="13"/>
      <c r="B14" s="9"/>
      <c r="C14" s="9"/>
      <c r="D14" s="9"/>
      <c r="E14" s="9"/>
      <c r="F14" s="9"/>
      <c r="G14" s="9"/>
      <c r="H14" s="9"/>
      <c r="I14" s="9"/>
      <c r="J14" s="11"/>
      <c r="K14" s="81"/>
      <c r="L14" s="81"/>
      <c r="M14" s="12"/>
      <c r="N14" s="12"/>
      <c r="O14" s="9"/>
      <c r="P14" s="9"/>
      <c r="Q14" s="9"/>
      <c r="R14" s="9"/>
      <c r="S14" s="9"/>
      <c r="T14" s="9"/>
      <c r="U14" s="9"/>
      <c r="V14" s="9"/>
      <c r="W14" s="82"/>
      <c r="X14" s="82"/>
      <c r="Y14" s="9"/>
      <c r="Z14" s="9"/>
      <c r="AA14" s="9"/>
      <c r="AB14" s="9"/>
      <c r="AC14" s="9"/>
      <c r="AD14" s="82"/>
      <c r="AE14" s="82"/>
      <c r="AF14" s="82"/>
      <c r="AG14" s="82"/>
      <c r="AH14" s="15"/>
      <c r="AI14" s="83" t="str">
        <f>$K$18</f>
        <v>uli</v>
      </c>
      <c r="AJ14" s="17">
        <v>0</v>
      </c>
      <c r="AK14" s="18"/>
    </row>
    <row r="15" spans="1:37" s="19" customFormat="1" ht="34.5" customHeight="1" thickBot="1">
      <c r="A15" s="13"/>
      <c r="B15" s="9"/>
      <c r="C15" s="9"/>
      <c r="D15" s="9"/>
      <c r="E15" s="9"/>
      <c r="F15" s="9"/>
      <c r="G15" s="9"/>
      <c r="H15" s="9"/>
      <c r="I15" s="9"/>
      <c r="J15" s="5"/>
      <c r="K15" s="5"/>
      <c r="L15" s="5"/>
      <c r="M15" s="5"/>
      <c r="N15" s="5"/>
      <c r="O15" s="9"/>
      <c r="P15" s="9"/>
      <c r="Q15" s="9"/>
      <c r="R15" s="9"/>
      <c r="S15" s="9"/>
      <c r="T15" s="9"/>
      <c r="U15" s="9"/>
      <c r="V15" s="9"/>
      <c r="W15" s="153" t="s">
        <v>5</v>
      </c>
      <c r="X15" s="154"/>
      <c r="Y15" s="154"/>
      <c r="Z15" s="154"/>
      <c r="AA15" s="154"/>
      <c r="AB15" s="154"/>
      <c r="AC15" s="154"/>
      <c r="AD15" s="121"/>
      <c r="AE15" s="121"/>
      <c r="AF15" s="121"/>
      <c r="AG15" s="84"/>
      <c r="AH15" s="82"/>
      <c r="AI15" s="20" t="str">
        <f>$K$20</f>
        <v>timo</v>
      </c>
      <c r="AJ15" s="21">
        <v>3</v>
      </c>
      <c r="AK15" s="18"/>
    </row>
    <row r="16" spans="1:37" s="19" customFormat="1" ht="34.5" customHeight="1" thickBot="1" thickTop="1">
      <c r="A16" s="13"/>
      <c r="B16" s="9"/>
      <c r="C16" s="9"/>
      <c r="D16" s="9"/>
      <c r="E16" s="9"/>
      <c r="F16" s="9"/>
      <c r="G16" s="9"/>
      <c r="H16" s="9"/>
      <c r="I16" s="9"/>
      <c r="J16" s="85" t="s">
        <v>6</v>
      </c>
      <c r="K16" s="136" t="s">
        <v>20</v>
      </c>
      <c r="L16" s="137"/>
      <c r="M16" s="137"/>
      <c r="N16" s="137"/>
      <c r="O16" s="137"/>
      <c r="P16" s="137"/>
      <c r="Q16" s="138"/>
      <c r="R16" s="9"/>
      <c r="S16" s="9"/>
      <c r="T16" s="9"/>
      <c r="U16" s="9"/>
      <c r="V16" s="9"/>
      <c r="W16" s="140" t="str">
        <f>$I$9</f>
        <v>bonne</v>
      </c>
      <c r="X16" s="148"/>
      <c r="Y16" s="148"/>
      <c r="Z16" s="148"/>
      <c r="AA16" s="148"/>
      <c r="AB16" s="148"/>
      <c r="AC16" s="149"/>
      <c r="AD16" s="111"/>
      <c r="AE16" s="111"/>
      <c r="AF16" s="111"/>
      <c r="AG16" s="111"/>
      <c r="AH16" s="15"/>
      <c r="AI16" s="79"/>
      <c r="AJ16" s="80"/>
      <c r="AK16" s="18"/>
    </row>
    <row r="17" spans="1:37" s="19" customFormat="1" ht="34.5" customHeight="1" thickBot="1">
      <c r="A17" s="13"/>
      <c r="B17" s="9"/>
      <c r="C17" s="9"/>
      <c r="D17" s="9"/>
      <c r="E17" s="9"/>
      <c r="F17" s="9"/>
      <c r="G17" s="9"/>
      <c r="H17" s="9"/>
      <c r="I17" s="9"/>
      <c r="J17" s="85"/>
      <c r="K17" s="5"/>
      <c r="L17" s="5"/>
      <c r="M17" s="5"/>
      <c r="N17" s="5"/>
      <c r="O17" s="9"/>
      <c r="P17" s="9"/>
      <c r="Q17" s="9"/>
      <c r="R17" s="9"/>
      <c r="S17" s="9"/>
      <c r="T17" s="9"/>
      <c r="U17" s="9"/>
      <c r="V17" s="9"/>
      <c r="W17" s="153" t="s">
        <v>7</v>
      </c>
      <c r="X17" s="154"/>
      <c r="Y17" s="154"/>
      <c r="Z17" s="154"/>
      <c r="AA17" s="154"/>
      <c r="AB17" s="154"/>
      <c r="AC17" s="154"/>
      <c r="AD17" s="121"/>
      <c r="AE17" s="121"/>
      <c r="AF17" s="121"/>
      <c r="AG17" s="88"/>
      <c r="AH17" s="82"/>
      <c r="AI17" s="83" t="str">
        <f>$K$16</f>
        <v>bonne</v>
      </c>
      <c r="AJ17" s="17">
        <v>3</v>
      </c>
      <c r="AK17" s="18"/>
    </row>
    <row r="18" spans="1:37" s="19" customFormat="1" ht="34.5" customHeight="1" thickBot="1" thickTop="1">
      <c r="A18" s="13"/>
      <c r="B18" s="9"/>
      <c r="C18" s="9"/>
      <c r="D18" s="9"/>
      <c r="E18" s="9"/>
      <c r="F18" s="9"/>
      <c r="G18" s="9"/>
      <c r="H18" s="9"/>
      <c r="I18" s="9"/>
      <c r="J18" s="85" t="s">
        <v>8</v>
      </c>
      <c r="K18" s="139" t="s">
        <v>24</v>
      </c>
      <c r="L18" s="137"/>
      <c r="M18" s="137"/>
      <c r="N18" s="137"/>
      <c r="O18" s="137"/>
      <c r="P18" s="137"/>
      <c r="Q18" s="138"/>
      <c r="R18" s="9"/>
      <c r="S18" s="9"/>
      <c r="T18" s="9"/>
      <c r="U18" s="9"/>
      <c r="V18" s="9"/>
      <c r="W18" s="140" t="str">
        <f>$I$10</f>
        <v>timo</v>
      </c>
      <c r="X18" s="148"/>
      <c r="Y18" s="148"/>
      <c r="Z18" s="148"/>
      <c r="AA18" s="148"/>
      <c r="AB18" s="148"/>
      <c r="AC18" s="149"/>
      <c r="AD18" s="111"/>
      <c r="AE18" s="111"/>
      <c r="AF18" s="111"/>
      <c r="AG18" s="111"/>
      <c r="AH18" s="15"/>
      <c r="AI18" s="20" t="str">
        <f>$K$22</f>
        <v>rainer</v>
      </c>
      <c r="AJ18" s="21">
        <v>1</v>
      </c>
      <c r="AK18" s="18"/>
    </row>
    <row r="19" spans="1:37" s="19" customFormat="1" ht="34.5" customHeight="1" thickBot="1">
      <c r="A19" s="13"/>
      <c r="B19" s="9"/>
      <c r="C19" s="9"/>
      <c r="D19" s="9"/>
      <c r="E19" s="9"/>
      <c r="F19" s="9"/>
      <c r="G19" s="9"/>
      <c r="H19" s="9"/>
      <c r="I19" s="9"/>
      <c r="J19" s="85"/>
      <c r="K19" s="12"/>
      <c r="L19" s="12"/>
      <c r="M19" s="12"/>
      <c r="N19" s="12"/>
      <c r="O19" s="9"/>
      <c r="P19" s="9"/>
      <c r="Q19" s="9"/>
      <c r="R19" s="9"/>
      <c r="S19" s="9"/>
      <c r="T19" s="9"/>
      <c r="U19" s="9"/>
      <c r="V19" s="9"/>
      <c r="W19" s="153" t="s">
        <v>9</v>
      </c>
      <c r="X19" s="154"/>
      <c r="Y19" s="154"/>
      <c r="Z19" s="154"/>
      <c r="AA19" s="154"/>
      <c r="AB19" s="154"/>
      <c r="AC19" s="154"/>
      <c r="AD19" s="121"/>
      <c r="AE19" s="121"/>
      <c r="AF19" s="121"/>
      <c r="AG19" s="88"/>
      <c r="AH19" s="82"/>
      <c r="AI19" s="87"/>
      <c r="AJ19" s="87"/>
      <c r="AK19" s="18"/>
    </row>
    <row r="20" spans="1:37" s="19" customFormat="1" ht="34.5" customHeight="1" thickBot="1" thickTop="1">
      <c r="A20" s="13"/>
      <c r="B20" s="9"/>
      <c r="C20" s="9"/>
      <c r="D20" s="9"/>
      <c r="E20" s="9"/>
      <c r="F20" s="9"/>
      <c r="G20" s="9"/>
      <c r="H20" s="9"/>
      <c r="I20" s="9"/>
      <c r="J20" s="85" t="s">
        <v>10</v>
      </c>
      <c r="K20" s="139" t="s">
        <v>28</v>
      </c>
      <c r="L20" s="137"/>
      <c r="M20" s="137"/>
      <c r="N20" s="137"/>
      <c r="O20" s="137"/>
      <c r="P20" s="137"/>
      <c r="Q20" s="138"/>
      <c r="R20" s="12"/>
      <c r="S20" s="12"/>
      <c r="T20" s="12"/>
      <c r="U20" s="12"/>
      <c r="V20" s="12"/>
      <c r="W20" s="140" t="str">
        <f>$I$11</f>
        <v>grothi</v>
      </c>
      <c r="X20" s="148"/>
      <c r="Y20" s="148"/>
      <c r="Z20" s="148"/>
      <c r="AA20" s="148"/>
      <c r="AB20" s="148"/>
      <c r="AC20" s="149"/>
      <c r="AD20" s="111"/>
      <c r="AE20" s="111"/>
      <c r="AF20" s="111"/>
      <c r="AG20" s="111"/>
      <c r="AH20" s="15"/>
      <c r="AI20" s="83" t="str">
        <f>$K$18</f>
        <v>uli</v>
      </c>
      <c r="AJ20" s="17">
        <v>3</v>
      </c>
      <c r="AK20" s="18"/>
    </row>
    <row r="21" spans="1:37" s="19" customFormat="1" ht="34.5" customHeight="1" thickBot="1">
      <c r="A21" s="13"/>
      <c r="B21" s="9"/>
      <c r="C21" s="9"/>
      <c r="D21" s="9"/>
      <c r="E21" s="9"/>
      <c r="F21" s="9"/>
      <c r="G21" s="9"/>
      <c r="H21" s="9"/>
      <c r="I21" s="9"/>
      <c r="J21" s="85"/>
      <c r="K21" s="5"/>
      <c r="L21" s="5"/>
      <c r="M21" s="5"/>
      <c r="N21" s="5"/>
      <c r="O21" s="9"/>
      <c r="P21" s="9"/>
      <c r="Q21" s="11"/>
      <c r="R21" s="12"/>
      <c r="S21" s="12"/>
      <c r="T21" s="12"/>
      <c r="U21" s="12"/>
      <c r="V21" s="12"/>
      <c r="W21" s="153" t="s">
        <v>12</v>
      </c>
      <c r="X21" s="154"/>
      <c r="Y21" s="154"/>
      <c r="Z21" s="154"/>
      <c r="AA21" s="154"/>
      <c r="AB21" s="154"/>
      <c r="AC21" s="154"/>
      <c r="AD21" s="121"/>
      <c r="AE21" s="121"/>
      <c r="AF21" s="121"/>
      <c r="AG21" s="88"/>
      <c r="AH21" s="9"/>
      <c r="AI21" s="20" t="str">
        <f>$K$24</f>
        <v>grothi</v>
      </c>
      <c r="AJ21" s="21">
        <v>2</v>
      </c>
      <c r="AK21" s="18"/>
    </row>
    <row r="22" spans="1:41" s="19" customFormat="1" ht="34.5" customHeight="1" thickBot="1" thickTop="1">
      <c r="A22" s="13"/>
      <c r="B22" s="9"/>
      <c r="C22" s="9"/>
      <c r="D22" s="9"/>
      <c r="E22" s="9"/>
      <c r="F22" s="9"/>
      <c r="G22" s="9"/>
      <c r="H22" s="9"/>
      <c r="I22" s="9"/>
      <c r="J22" s="85" t="s">
        <v>13</v>
      </c>
      <c r="K22" s="136" t="s">
        <v>32</v>
      </c>
      <c r="L22" s="137"/>
      <c r="M22" s="137"/>
      <c r="N22" s="137"/>
      <c r="O22" s="137"/>
      <c r="P22" s="137"/>
      <c r="Q22" s="138"/>
      <c r="R22" s="9"/>
      <c r="S22" s="9"/>
      <c r="T22" s="9"/>
      <c r="U22" s="9"/>
      <c r="V22" s="9"/>
      <c r="W22" s="140" t="str">
        <f>$I$12</f>
        <v>uli</v>
      </c>
      <c r="X22" s="148"/>
      <c r="Y22" s="148"/>
      <c r="Z22" s="148"/>
      <c r="AA22" s="148"/>
      <c r="AB22" s="148"/>
      <c r="AC22" s="149"/>
      <c r="AD22" s="111"/>
      <c r="AE22" s="111"/>
      <c r="AF22" s="111"/>
      <c r="AG22" s="111"/>
      <c r="AH22" s="15"/>
      <c r="AI22" s="86"/>
      <c r="AJ22" s="86"/>
      <c r="AK22" s="18"/>
      <c r="AO22" s="19" t="s">
        <v>38</v>
      </c>
    </row>
    <row r="23" spans="1:37" s="19" customFormat="1" ht="34.5" customHeight="1" thickBot="1">
      <c r="A23" s="13"/>
      <c r="B23" s="9"/>
      <c r="C23" s="9"/>
      <c r="D23" s="9"/>
      <c r="E23" s="9"/>
      <c r="F23" s="9"/>
      <c r="G23" s="9"/>
      <c r="H23" s="9"/>
      <c r="I23" s="9"/>
      <c r="J23" s="5"/>
      <c r="K23" s="5"/>
      <c r="L23" s="5"/>
      <c r="M23" s="5"/>
      <c r="N23" s="5"/>
      <c r="O23" s="9"/>
      <c r="P23" s="9"/>
      <c r="Q23" s="9"/>
      <c r="R23" s="9"/>
      <c r="S23" s="9"/>
      <c r="T23" s="9"/>
      <c r="U23" s="9"/>
      <c r="V23" s="9"/>
      <c r="W23" s="153" t="s">
        <v>14</v>
      </c>
      <c r="X23" s="154"/>
      <c r="Y23" s="154"/>
      <c r="Z23" s="154"/>
      <c r="AA23" s="154"/>
      <c r="AB23" s="154"/>
      <c r="AC23" s="154"/>
      <c r="AD23" s="9"/>
      <c r="AE23" s="9"/>
      <c r="AF23" s="9"/>
      <c r="AG23" s="9"/>
      <c r="AH23" s="9"/>
      <c r="AI23" s="83" t="str">
        <f>$K$22</f>
        <v>rainer</v>
      </c>
      <c r="AJ23" s="17">
        <v>1</v>
      </c>
      <c r="AK23" s="18"/>
    </row>
    <row r="24" spans="1:37" s="19" customFormat="1" ht="34.5" customHeight="1" thickBot="1" thickTop="1">
      <c r="A24" s="13"/>
      <c r="B24" s="9"/>
      <c r="C24" s="9"/>
      <c r="D24" s="9"/>
      <c r="E24" s="9"/>
      <c r="F24" s="9"/>
      <c r="G24" s="9"/>
      <c r="H24" s="9"/>
      <c r="I24" s="9"/>
      <c r="J24" s="85" t="s">
        <v>15</v>
      </c>
      <c r="K24" s="136" t="s">
        <v>36</v>
      </c>
      <c r="L24" s="137"/>
      <c r="M24" s="137"/>
      <c r="N24" s="137"/>
      <c r="O24" s="137"/>
      <c r="P24" s="137"/>
      <c r="Q24" s="138"/>
      <c r="R24" s="9"/>
      <c r="S24" s="9"/>
      <c r="T24" s="9"/>
      <c r="U24" s="9"/>
      <c r="V24" s="9"/>
      <c r="W24" s="140" t="str">
        <f>$I$13</f>
        <v>rainer</v>
      </c>
      <c r="X24" s="148"/>
      <c r="Y24" s="148"/>
      <c r="Z24" s="148"/>
      <c r="AA24" s="148"/>
      <c r="AB24" s="148"/>
      <c r="AC24" s="149"/>
      <c r="AD24" s="9"/>
      <c r="AE24" s="9"/>
      <c r="AF24" s="9"/>
      <c r="AG24" s="9"/>
      <c r="AH24" s="9"/>
      <c r="AI24" s="20" t="str">
        <f>$K$24</f>
        <v>grothi</v>
      </c>
      <c r="AJ24" s="21">
        <v>3</v>
      </c>
      <c r="AK24" s="18"/>
    </row>
    <row r="25" spans="1:37" s="19" customFormat="1" ht="34.5" customHeight="1">
      <c r="A25" s="13"/>
      <c r="B25" s="9"/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6"/>
      <c r="AJ25" s="86"/>
      <c r="AK25" s="18"/>
    </row>
    <row r="26" spans="1:37" s="19" customFormat="1" ht="34.5" customHeight="1">
      <c r="A26" s="13"/>
      <c r="B26" s="9"/>
      <c r="C26" s="9"/>
      <c r="D26" s="9"/>
      <c r="E26" s="9"/>
      <c r="F26" s="9"/>
      <c r="G26" s="9"/>
      <c r="H26" s="9"/>
      <c r="I26" s="9"/>
      <c r="J26" s="5"/>
      <c r="K26" s="5"/>
      <c r="L26" s="5"/>
      <c r="M26" s="5"/>
      <c r="N26" s="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83" t="str">
        <f>$K$16</f>
        <v>bonne</v>
      </c>
      <c r="AJ26" s="17">
        <v>3</v>
      </c>
      <c r="AK26" s="18"/>
    </row>
    <row r="27" spans="1:37" s="19" customFormat="1" ht="34.5" customHeight="1" thickBot="1">
      <c r="A27" s="13"/>
      <c r="B27" s="9"/>
      <c r="C27" s="9"/>
      <c r="D27" s="9"/>
      <c r="E27" s="9"/>
      <c r="F27" s="9"/>
      <c r="G27" s="9"/>
      <c r="H27" s="9"/>
      <c r="I27" s="9"/>
      <c r="J27" s="5"/>
      <c r="K27" s="5"/>
      <c r="L27" s="5"/>
      <c r="M27" s="5"/>
      <c r="N27" s="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20" t="str">
        <f>$K$20</f>
        <v>timo</v>
      </c>
      <c r="AJ27" s="21">
        <v>0</v>
      </c>
      <c r="AK27" s="18"/>
    </row>
    <row r="28" spans="1:37" s="19" customFormat="1" ht="34.5" customHeight="1">
      <c r="A28" s="13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6"/>
      <c r="AJ28" s="86"/>
      <c r="AK28" s="18"/>
    </row>
    <row r="29" spans="1:37" s="19" customFormat="1" ht="34.5" customHeight="1">
      <c r="A29" s="13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3" t="str">
        <f>$K$18</f>
        <v>uli</v>
      </c>
      <c r="AJ29" s="17">
        <v>2</v>
      </c>
      <c r="AK29" s="18"/>
    </row>
    <row r="30" spans="1:37" s="19" customFormat="1" ht="34.5" customHeight="1" thickBot="1">
      <c r="A30" s="13"/>
      <c r="B30" s="9"/>
      <c r="C30" s="9"/>
      <c r="D30" s="9"/>
      <c r="E30" s="9"/>
      <c r="F30" s="9"/>
      <c r="G30" s="9"/>
      <c r="H30" s="9"/>
      <c r="I30" s="9"/>
      <c r="J30" s="5"/>
      <c r="K30" s="5"/>
      <c r="L30" s="5"/>
      <c r="M30" s="5"/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20" t="str">
        <f>$K$22</f>
        <v>rainer</v>
      </c>
      <c r="AJ30" s="21">
        <v>3</v>
      </c>
      <c r="AK30" s="18"/>
    </row>
    <row r="31" spans="1:37" s="19" customFormat="1" ht="34.5" customHeight="1">
      <c r="A31" s="13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86"/>
      <c r="AJ31" s="86"/>
      <c r="AK31" s="18"/>
    </row>
    <row r="32" spans="1:37" s="19" customFormat="1" ht="34.5" customHeight="1">
      <c r="A32" s="13"/>
      <c r="B32" s="9"/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3" t="str">
        <f>$K$20</f>
        <v>timo</v>
      </c>
      <c r="AJ32" s="17">
        <v>3</v>
      </c>
      <c r="AK32" s="18"/>
    </row>
    <row r="33" spans="1:37" s="19" customFormat="1" ht="34.5" customHeight="1" thickBot="1">
      <c r="A33" s="13"/>
      <c r="B33" s="9"/>
      <c r="C33" s="9"/>
      <c r="D33" s="9"/>
      <c r="E33" s="9"/>
      <c r="F33" s="9"/>
      <c r="G33" s="9"/>
      <c r="H33" s="9"/>
      <c r="I33" s="9"/>
      <c r="J33" s="5"/>
      <c r="K33" s="5"/>
      <c r="L33" s="5"/>
      <c r="M33" s="5"/>
      <c r="N33" s="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20" t="str">
        <f>$K$24</f>
        <v>grothi</v>
      </c>
      <c r="AJ33" s="21">
        <v>1</v>
      </c>
      <c r="AK33" s="18"/>
    </row>
    <row r="34" spans="1:37" ht="34.5" customHeight="1" thickBot="1">
      <c r="A34" s="89"/>
      <c r="B34" s="90"/>
      <c r="C34" s="90"/>
      <c r="D34" s="90"/>
      <c r="E34" s="90"/>
      <c r="F34" s="90"/>
      <c r="G34" s="90"/>
      <c r="H34" s="90"/>
      <c r="I34" s="90"/>
      <c r="J34" s="142" t="s">
        <v>16</v>
      </c>
      <c r="K34" s="143"/>
      <c r="L34" s="143"/>
      <c r="M34" s="143"/>
      <c r="N34" s="143"/>
      <c r="O34" s="143"/>
      <c r="P34" s="90"/>
      <c r="Q34" s="126"/>
      <c r="R34" s="126"/>
      <c r="S34" s="126"/>
      <c r="T34" s="126"/>
      <c r="U34" s="126"/>
      <c r="V34" s="126"/>
      <c r="W34" s="126"/>
      <c r="X34" s="126"/>
      <c r="Y34" s="112"/>
      <c r="Z34" s="112"/>
      <c r="AA34" s="112"/>
      <c r="AB34" s="112"/>
      <c r="AC34" s="92"/>
      <c r="AD34" s="93"/>
      <c r="AE34" s="93"/>
      <c r="AF34" s="93"/>
      <c r="AG34" s="93"/>
      <c r="AH34" s="91"/>
      <c r="AI34" s="91"/>
      <c r="AJ34" s="113"/>
      <c r="AK34" s="94"/>
    </row>
  </sheetData>
  <sheetProtection/>
  <mergeCells count="26">
    <mergeCell ref="J34:O34"/>
    <mergeCell ref="K2:AH2"/>
    <mergeCell ref="Q6:S8"/>
    <mergeCell ref="W6:Y8"/>
    <mergeCell ref="W21:AC21"/>
    <mergeCell ref="Q34:X34"/>
    <mergeCell ref="K6:M8"/>
    <mergeCell ref="N6:P8"/>
    <mergeCell ref="K16:Q16"/>
    <mergeCell ref="K18:Q18"/>
    <mergeCell ref="K20:Q20"/>
    <mergeCell ref="K22:Q22"/>
    <mergeCell ref="W24:AC24"/>
    <mergeCell ref="K24:Q24"/>
    <mergeCell ref="AJ3:AJ4"/>
    <mergeCell ref="W15:AC15"/>
    <mergeCell ref="W17:AC17"/>
    <mergeCell ref="W19:AC19"/>
    <mergeCell ref="AD8:AF8"/>
    <mergeCell ref="Z8:AB8"/>
    <mergeCell ref="T6:V8"/>
    <mergeCell ref="W23:AC23"/>
    <mergeCell ref="W16:AC16"/>
    <mergeCell ref="W18:AC18"/>
    <mergeCell ref="W20:AC20"/>
    <mergeCell ref="W22:AC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showGridLines="0" zoomScale="55" zoomScaleNormal="55" zoomScalePageLayoutView="0" workbookViewId="0" topLeftCell="A5">
      <selection activeCell="AG31" sqref="AG30:AG31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6" width="6.7109375" style="0" hidden="1" customWidth="1"/>
    <col min="7" max="7" width="14.7109375" style="0" hidden="1" customWidth="1"/>
    <col min="8" max="8" width="6.7109375" style="0" hidden="1" customWidth="1"/>
    <col min="9" max="9" width="22.7109375" style="0" hidden="1" customWidth="1"/>
    <col min="10" max="10" width="22.7109375" style="0" customWidth="1"/>
    <col min="11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6" width="5.7109375" style="0" customWidth="1"/>
    <col min="27" max="27" width="1.7109375" style="0" customWidth="1"/>
    <col min="28" max="28" width="5.7109375" style="0" customWidth="1"/>
    <col min="29" max="29" width="7.7109375" style="0" customWidth="1"/>
    <col min="30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">
      <c r="A2" s="4"/>
      <c r="B2" s="5"/>
      <c r="C2" s="5"/>
      <c r="D2" s="5"/>
      <c r="E2" s="5"/>
      <c r="F2" s="5"/>
      <c r="G2" s="5"/>
      <c r="H2" s="5"/>
      <c r="I2" s="5"/>
      <c r="J2" s="5"/>
      <c r="K2" s="124" t="s">
        <v>18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6"/>
      <c r="AJ2" s="7"/>
      <c r="AK2" s="8"/>
    </row>
    <row r="3" spans="1:37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22" t="s">
        <v>0</v>
      </c>
      <c r="AK3" s="8"/>
    </row>
    <row r="4" spans="1:37" ht="3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23"/>
      <c r="AK4" s="8"/>
    </row>
    <row r="5" spans="1:37" ht="34.5" customHeight="1">
      <c r="A5" s="4"/>
      <c r="B5" s="5"/>
      <c r="C5" s="5"/>
      <c r="D5" s="5"/>
      <c r="E5" s="5"/>
      <c r="F5" s="5"/>
      <c r="G5" s="5"/>
      <c r="H5" s="5"/>
      <c r="I5" s="5"/>
      <c r="J5" s="11"/>
      <c r="K5" s="12"/>
      <c r="L5" s="12"/>
      <c r="M5" s="12"/>
      <c r="N5" s="1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6" t="str">
        <f>$K$16</f>
        <v>björn</v>
      </c>
      <c r="AJ5" s="17">
        <v>3</v>
      </c>
      <c r="AK5" s="8"/>
    </row>
    <row r="6" spans="1:37" s="19" customFormat="1" ht="34.5" customHeight="1" thickBot="1">
      <c r="A6" s="13"/>
      <c r="B6" s="9"/>
      <c r="C6" s="9"/>
      <c r="D6" s="9"/>
      <c r="E6" s="9"/>
      <c r="F6" s="9"/>
      <c r="G6" s="9"/>
      <c r="H6" s="9"/>
      <c r="I6" s="9"/>
      <c r="J6" s="11"/>
      <c r="K6" s="127" t="str">
        <f>$K$16</f>
        <v>björn</v>
      </c>
      <c r="L6" s="128"/>
      <c r="M6" s="129"/>
      <c r="N6" s="127" t="str">
        <f>$K$18</f>
        <v>detti</v>
      </c>
      <c r="O6" s="128"/>
      <c r="P6" s="129"/>
      <c r="Q6" s="127" t="str">
        <f>$K$20</f>
        <v>yannik</v>
      </c>
      <c r="R6" s="128"/>
      <c r="S6" s="129"/>
      <c r="T6" s="127" t="str">
        <f>$K$22</f>
        <v>thomas</v>
      </c>
      <c r="U6" s="128"/>
      <c r="V6" s="129"/>
      <c r="W6" s="127" t="str">
        <f>$K$24</f>
        <v>erwin</v>
      </c>
      <c r="X6" s="128"/>
      <c r="Y6" s="129"/>
      <c r="Z6" s="14"/>
      <c r="AA6" s="14"/>
      <c r="AB6" s="14"/>
      <c r="AC6" s="9"/>
      <c r="AD6" s="5"/>
      <c r="AE6" s="5"/>
      <c r="AF6" s="5"/>
      <c r="AG6" s="5"/>
      <c r="AH6" s="15"/>
      <c r="AI6" s="20" t="str">
        <f>$K$18</f>
        <v>detti</v>
      </c>
      <c r="AJ6" s="21">
        <v>2</v>
      </c>
      <c r="AK6" s="18"/>
    </row>
    <row r="7" spans="1:37" s="19" customFormat="1" ht="34.5" customHeight="1">
      <c r="A7" s="13"/>
      <c r="B7" s="9"/>
      <c r="C7" s="9"/>
      <c r="D7" s="9"/>
      <c r="E7" s="9"/>
      <c r="F7" s="9"/>
      <c r="G7" s="9"/>
      <c r="H7" s="9"/>
      <c r="I7" s="9"/>
      <c r="J7" s="5"/>
      <c r="K7" s="130"/>
      <c r="L7" s="131"/>
      <c r="M7" s="132"/>
      <c r="N7" s="130"/>
      <c r="O7" s="131"/>
      <c r="P7" s="132"/>
      <c r="Q7" s="130"/>
      <c r="R7" s="131"/>
      <c r="S7" s="132"/>
      <c r="T7" s="130"/>
      <c r="U7" s="131"/>
      <c r="V7" s="132"/>
      <c r="W7" s="130"/>
      <c r="X7" s="131"/>
      <c r="Y7" s="132"/>
      <c r="Z7" s="14"/>
      <c r="AA7" s="14"/>
      <c r="AB7" s="14"/>
      <c r="AC7" s="9"/>
      <c r="AD7" s="9"/>
      <c r="AE7" s="9"/>
      <c r="AF7" s="9"/>
      <c r="AG7" s="9"/>
      <c r="AH7" s="15"/>
      <c r="AI7" s="24"/>
      <c r="AJ7" s="24"/>
      <c r="AK7" s="18"/>
    </row>
    <row r="8" spans="1:37" s="19" customFormat="1" ht="34.5" customHeight="1" thickBot="1">
      <c r="A8" s="13"/>
      <c r="B8" s="22" t="s">
        <v>1</v>
      </c>
      <c r="C8" s="22"/>
      <c r="D8" s="22"/>
      <c r="E8" s="22"/>
      <c r="F8" s="22"/>
      <c r="G8" s="22"/>
      <c r="H8" s="22"/>
      <c r="I8" s="22"/>
      <c r="J8" s="5"/>
      <c r="K8" s="130"/>
      <c r="L8" s="131"/>
      <c r="M8" s="132"/>
      <c r="N8" s="130"/>
      <c r="O8" s="131"/>
      <c r="P8" s="132"/>
      <c r="Q8" s="130"/>
      <c r="R8" s="131"/>
      <c r="S8" s="132"/>
      <c r="T8" s="130"/>
      <c r="U8" s="131"/>
      <c r="V8" s="132"/>
      <c r="W8" s="130"/>
      <c r="X8" s="131"/>
      <c r="Y8" s="132"/>
      <c r="Z8" s="145" t="s">
        <v>0</v>
      </c>
      <c r="AA8" s="146"/>
      <c r="AB8" s="146"/>
      <c r="AC8" s="95" t="s">
        <v>11</v>
      </c>
      <c r="AD8" s="133" t="s">
        <v>2</v>
      </c>
      <c r="AE8" s="134"/>
      <c r="AF8" s="135"/>
      <c r="AG8" s="23" t="s">
        <v>3</v>
      </c>
      <c r="AH8" s="5"/>
      <c r="AI8" s="83" t="str">
        <f>$K$20</f>
        <v>yannik</v>
      </c>
      <c r="AJ8" s="17">
        <v>3</v>
      </c>
      <c r="AK8" s="18"/>
    </row>
    <row r="9" spans="1:37" s="19" customFormat="1" ht="34.5" customHeight="1" thickBot="1" thickTop="1">
      <c r="A9" s="13"/>
      <c r="B9" s="25">
        <f>IF(J9="","-",RANK(F9,$F$9:$F$13,0)+RANK(E9,$E$9:$E$13,0)%+ROW()%%)</f>
        <v>1.0109</v>
      </c>
      <c r="C9" s="26">
        <f>IF(B9="","",RANK(B9,$B$9:$B$13,1))</f>
        <v>1</v>
      </c>
      <c r="D9" s="27" t="str">
        <f>$K$16</f>
        <v>björn</v>
      </c>
      <c r="E9" s="28">
        <f>$AC$9</f>
        <v>8</v>
      </c>
      <c r="F9" s="29">
        <f>SUM($AD$9-$AF$9)</f>
        <v>8</v>
      </c>
      <c r="G9" s="30">
        <f>SMALL($B$9:$B$13,1)</f>
        <v>1.0109</v>
      </c>
      <c r="H9" s="26">
        <f>IF(G9="","",RANK(G9,$G$9:$G$13,1))</f>
        <v>1</v>
      </c>
      <c r="I9" s="96" t="str">
        <f>INDEX($D$9:$D$13,MATCH(G9,$B$9:$B$13,0),1)</f>
        <v>björn</v>
      </c>
      <c r="J9" s="32" t="str">
        <f>$K$16</f>
        <v>björn</v>
      </c>
      <c r="K9" s="33"/>
      <c r="L9" s="34"/>
      <c r="M9" s="35"/>
      <c r="N9" s="36">
        <f>IF($AJ$5+$AJ$6&gt;0,$AJ$5,"")</f>
        <v>3</v>
      </c>
      <c r="O9" s="37" t="s">
        <v>4</v>
      </c>
      <c r="P9" s="114">
        <f>IF($AJ$5+$AJ$6&gt;0,$AJ$6,"")</f>
        <v>2</v>
      </c>
      <c r="Q9" s="36">
        <f>IF($AJ$26+$AJ$27&gt;0,$AJ$26,"")</f>
        <v>3</v>
      </c>
      <c r="R9" s="37" t="s">
        <v>4</v>
      </c>
      <c r="S9" s="38">
        <f>IF($AJ$26+$AJ$27&gt;0,$AJ$27,"")</f>
        <v>0</v>
      </c>
      <c r="T9" s="36">
        <f>IF($AJ$17+$AJ$18&gt;0,$AJ$17,"")</f>
        <v>3</v>
      </c>
      <c r="U9" s="114" t="s">
        <v>4</v>
      </c>
      <c r="V9" s="38">
        <f>IF($AJ$17+$AJ$18&gt;0,$AJ$18,"")</f>
        <v>1</v>
      </c>
      <c r="W9" s="36">
        <f>IF($AJ$11+$AJ$12&gt;0,$AJ$11,"")</f>
        <v>3</v>
      </c>
      <c r="X9" s="37" t="s">
        <v>4</v>
      </c>
      <c r="Y9" s="39">
        <f>IF($AJ$11+$AJ$12&gt;0,$AJ$12,"")</f>
        <v>1</v>
      </c>
      <c r="Z9" s="40">
        <f>SUM(N9,Q9,T9,W9)</f>
        <v>12</v>
      </c>
      <c r="AA9" s="41" t="s">
        <v>4</v>
      </c>
      <c r="AB9" s="42">
        <f>SUM(P9,S9,V9,Y9)</f>
        <v>4</v>
      </c>
      <c r="AC9" s="43">
        <f>SUM(IF(N9="",0,N9-P9)+IF(Q9="",0,Q9-S9)+IF(T9="",0,T9-V9)+IF(W9="",0,W9-Y9))</f>
        <v>8</v>
      </c>
      <c r="AD9" s="44">
        <f>SUM(IF(K9="",0,1)+IF(K9&gt;M9,1)+IF(K9&lt;M9,-1))+(IF(N9="",0,1)+IF(N9&gt;P9,1)+IF(N9&lt;P9,-1))+(IF(Q9="",0,1)+IF(Q9&gt;S9,1)+IF(Q9&lt;S9,-1))+(IF(T9="",0,1)+IF(T9&gt;V9,1)+IF(T9&lt;V9,-1))+(IF(W9="",0,1)+IF(W9&gt;Y9,1)+IF(W9&lt;Y9,-1))</f>
        <v>8</v>
      </c>
      <c r="AE9" s="45" t="s">
        <v>4</v>
      </c>
      <c r="AF9" s="46">
        <f>SUM(IF(M9="",0,1)+IF(M9&gt;K9,1)+IF(M9&lt;K9,-1))+(IF(P9="",0,1)+IF(P9&gt;N9,1)+IF(P9&lt;N9,-1))+(IF(S9="",0,1)+IF(S9&gt;Q9,1)+IF(S9&lt;Q9,-1))+(IF(V9="",0,1)+IF(V9&gt;T9,1)+IF(V9&lt;T9,-1))+(IF(Y9="",0,1)+IF(Y9&gt;W9,1)+IF(Y9&lt;W9,-1))</f>
        <v>0</v>
      </c>
      <c r="AG9" s="47">
        <f>IF($B$9="","",RANK($B$9,$B$9:$B$13,1))</f>
        <v>1</v>
      </c>
      <c r="AH9" s="15"/>
      <c r="AI9" s="20" t="str">
        <f>$K$22</f>
        <v>thomas</v>
      </c>
      <c r="AJ9" s="21">
        <v>1</v>
      </c>
      <c r="AK9" s="18"/>
    </row>
    <row r="10" spans="1:37" s="19" customFormat="1" ht="34.5" customHeight="1">
      <c r="A10" s="13"/>
      <c r="B10" s="25">
        <f>IF(J10="","-",RANK(F10,$F$9:$F$13,0)+RANK(E10,$E$9:$E$13,0)%+ROW()%%)</f>
        <v>3.041</v>
      </c>
      <c r="C10" s="26">
        <f>IF(B10="","",RANK(B10,$B$9:$B$13,1))</f>
        <v>4</v>
      </c>
      <c r="D10" s="27" t="str">
        <f>$K$18</f>
        <v>detti</v>
      </c>
      <c r="E10" s="28">
        <f>$AC$10</f>
        <v>-4</v>
      </c>
      <c r="F10" s="29">
        <f>SUM($AD$10-$AF$10)</f>
        <v>-4</v>
      </c>
      <c r="G10" s="30">
        <f>SMALL($B$9:$B$13,2)</f>
        <v>2.0211</v>
      </c>
      <c r="H10" s="26">
        <f>IF(G10="","",RANK(G10,$G$9:$G$13,1))</f>
        <v>2</v>
      </c>
      <c r="I10" s="96" t="str">
        <f>INDEX($D$9:$D$13,MATCH(G10,$B$9:$B$13,0),1)</f>
        <v>yannik</v>
      </c>
      <c r="J10" s="32" t="str">
        <f>$K$18</f>
        <v>detti</v>
      </c>
      <c r="K10" s="48">
        <f>IF($AJ$5+$AJ$6&gt;0,$AJ$6,"")</f>
        <v>2</v>
      </c>
      <c r="L10" s="49" t="s">
        <v>4</v>
      </c>
      <c r="M10" s="50">
        <f>IF($AJ$5+$AJ$6&gt;0,$AJ$5,"")</f>
        <v>3</v>
      </c>
      <c r="N10" s="51"/>
      <c r="O10" s="51"/>
      <c r="P10" s="51"/>
      <c r="Q10" s="115">
        <f>IF($AJ$14+$AJ$15&gt;0,$AJ$14,"")</f>
        <v>1</v>
      </c>
      <c r="R10" s="116" t="s">
        <v>4</v>
      </c>
      <c r="S10" s="117">
        <f>IF($AJ$14+$AJ$15&gt;0,$AJ$15,"")</f>
        <v>3</v>
      </c>
      <c r="T10" s="52">
        <f>IF($AJ$29+$AJ$30&gt;0,$AJ$29,"")</f>
        <v>3</v>
      </c>
      <c r="U10" s="49" t="s">
        <v>4</v>
      </c>
      <c r="V10" s="50">
        <f>IF($AJ$29+$AJ$30&gt;0,$AJ$30,"")</f>
        <v>2</v>
      </c>
      <c r="W10" s="52">
        <f>IF($AJ$20+$AJ$21&gt;0,$AJ$20,"")</f>
        <v>1</v>
      </c>
      <c r="X10" s="49" t="s">
        <v>4</v>
      </c>
      <c r="Y10" s="53">
        <f>IF($AJ$20+$AJ$21&gt;0,$AJ$21,"")</f>
        <v>3</v>
      </c>
      <c r="Z10" s="54">
        <f>SUM(K10,Q10,T10,W10)</f>
        <v>7</v>
      </c>
      <c r="AA10" s="55" t="s">
        <v>4</v>
      </c>
      <c r="AB10" s="56">
        <f>SUM(M10,S10,V10,Y10)</f>
        <v>11</v>
      </c>
      <c r="AC10" s="57">
        <f>SUM(IF(K10="",0,K10-M10)+IF(Q10="",0,Q10-S10)+IF(T10="",0,T10-V10)+IF(W10="",0,W10-Y10))</f>
        <v>-4</v>
      </c>
      <c r="AD10" s="58">
        <f>SUM(IF(K10="",0,1)+IF(K10&gt;M10,1)+IF(K10&lt;M10,-1))+(IF(N10="",0,1)+IF(N10&gt;P10,1)+IF(N10&lt;P10,-1))+(IF(Q10="",0,1)+IF(Q10&gt;S10,1)+IF(Q10&lt;S10,-1))+(IF(T10="",0,1)+IF(T10&gt;V10,1)+IF(T10&lt;V10,-1))+(IF(W10="",0,1)+IF(W10&gt;Y10,1)+IF(W10&lt;Y10,-1))</f>
        <v>2</v>
      </c>
      <c r="AE10" s="59" t="s">
        <v>4</v>
      </c>
      <c r="AF10" s="60">
        <f>SUM(IF(M10="",0,1)+IF(M10&gt;K10,1)+IF(M10&lt;K10,-1))+(IF(P10="",0,1)+IF(P10&gt;N10,1)+IF(P10&lt;N10,-1))+(IF(S10="",0,1)+IF(S10&gt;Q10,1)+IF(S10&lt;Q10,-1))+(IF(V10="",0,1)+IF(V10&gt;T10,1)+IF(V10&lt;T10,-1))+(IF(Y10="",0,1)+IF(Y10&gt;W10,1)+IF(Y10&lt;W10,-1))</f>
        <v>6</v>
      </c>
      <c r="AG10" s="61">
        <f>IF($B$10="","",RANK($B$10,$B$9:$B$13,1))</f>
        <v>4</v>
      </c>
      <c r="AH10" s="9"/>
      <c r="AI10" s="79"/>
      <c r="AJ10" s="80"/>
      <c r="AK10" s="18"/>
    </row>
    <row r="11" spans="1:37" s="19" customFormat="1" ht="34.5" customHeight="1">
      <c r="A11" s="13"/>
      <c r="B11" s="25">
        <f>IF(J11="","-",RANK(F11,$F$9:$F$13,0)+RANK(E11,$E$9:$E$13,0)%+ROW()%%)</f>
        <v>2.0211</v>
      </c>
      <c r="C11" s="26">
        <f>IF(B11="","",RANK(B11,$B$9:$B$13,1))</f>
        <v>2</v>
      </c>
      <c r="D11" s="27" t="str">
        <f>$K$20</f>
        <v>yannik</v>
      </c>
      <c r="E11" s="28">
        <f>$AC$11</f>
        <v>2</v>
      </c>
      <c r="F11" s="29">
        <f>SUM($AD$11-$AF$11)</f>
        <v>4</v>
      </c>
      <c r="G11" s="30">
        <f>SMALL($B$9:$B$13,3)</f>
        <v>3.0313</v>
      </c>
      <c r="H11" s="26">
        <f>IF(G11="","",RANK(G11,$G$9:$G$13,1))</f>
        <v>3</v>
      </c>
      <c r="I11" s="96" t="str">
        <f>INDEX($D$9:$D$13,MATCH(G11,$B$9:$B$13,0),1)</f>
        <v>erwin</v>
      </c>
      <c r="J11" s="32" t="str">
        <f>$K$20</f>
        <v>yannik</v>
      </c>
      <c r="K11" s="48">
        <f>IF($AJ$26+$AJ$27&gt;0,$AJ$27,"")</f>
        <v>0</v>
      </c>
      <c r="L11" s="49" t="s">
        <v>4</v>
      </c>
      <c r="M11" s="50">
        <f>IF($AJ$26+$AJ$27&gt;0,$AJ$26,"")</f>
        <v>3</v>
      </c>
      <c r="N11" s="52">
        <f>IF($AJ$14+$AJ$15&gt;0,$AJ$15,"")</f>
        <v>3</v>
      </c>
      <c r="O11" s="49" t="s">
        <v>4</v>
      </c>
      <c r="P11" s="50">
        <f>IF($AJ$14+$AJ$15&gt;0,$AJ$14,"")</f>
        <v>1</v>
      </c>
      <c r="Q11" s="102"/>
      <c r="R11" s="103"/>
      <c r="S11" s="104"/>
      <c r="T11" s="52">
        <f>IF($AJ$8+$AJ$9&gt;0,$AJ$8,"")</f>
        <v>3</v>
      </c>
      <c r="U11" s="49" t="s">
        <v>4</v>
      </c>
      <c r="V11" s="50">
        <f>IF($AJ$8+$AJ$9&gt;0,$AJ$9,"")</f>
        <v>1</v>
      </c>
      <c r="W11" s="52">
        <f>IF($AJ$32+$AJ$33&gt;0,$AJ$32,"")</f>
        <v>3</v>
      </c>
      <c r="X11" s="49" t="s">
        <v>4</v>
      </c>
      <c r="Y11" s="53">
        <f>IF($AJ$32+$AJ$33&gt;0,$AJ$33,"")</f>
        <v>2</v>
      </c>
      <c r="Z11" s="54">
        <f>SUM(K11,N11,T11,W11)</f>
        <v>9</v>
      </c>
      <c r="AA11" s="55" t="s">
        <v>4</v>
      </c>
      <c r="AB11" s="56">
        <f>SUM(M11,P11,V11,Y11)</f>
        <v>7</v>
      </c>
      <c r="AC11" s="57">
        <f>SUM(IF(K11="",0,K11-M11)+IF(N11="",0,N11-P11)+IF(T11="",0,T11-V11)+IF(W11="",0,W11-Y11))</f>
        <v>2</v>
      </c>
      <c r="AD11" s="58">
        <f>SUM(IF(K11="",0,1)+IF(K11&gt;M11,1)+IF(K11&lt;M11,-1))+(IF(N11="",0,1)+IF(N11&gt;P11,1)+IF(N11&lt;P11,-1))+(IF(Q11="",0,1)+IF(Q11&gt;S11,1)+IF(Q11&lt;S11,-1))+(IF(T11="",0,1)+IF(T11&gt;V11,1)+IF(T11&lt;V11,-1))+(IF(W11="",0,1)+IF(W11&gt;Y11,1)+IF(W11&lt;Y11,-1))</f>
        <v>6</v>
      </c>
      <c r="AE11" s="59" t="s">
        <v>4</v>
      </c>
      <c r="AF11" s="60">
        <f>SUM(IF(M11="",0,1)+IF(M11&gt;K11,1)+IF(M11&lt;K11,-1))+(IF(P11="",0,1)+IF(P11&gt;N11,1)+IF(P11&lt;N11,-1))+(IF(S11="",0,1)+IF(S11&gt;Q11,1)+IF(S11&lt;Q11,-1))+(IF(V11="",0,1)+IF(V11&gt;T11,1)+IF(V11&lt;T11,-1))+(IF(Y11="",0,1)+IF(Y11&gt;W11,1)+IF(Y11&lt;W11,-1))</f>
        <v>2</v>
      </c>
      <c r="AG11" s="61">
        <f>IF($B$11="","",RANK($B$11,$B$9:$B$13,1))</f>
        <v>2</v>
      </c>
      <c r="AH11" s="15"/>
      <c r="AI11" s="83" t="str">
        <f>$K$16</f>
        <v>björn</v>
      </c>
      <c r="AJ11" s="17">
        <v>3</v>
      </c>
      <c r="AK11" s="18"/>
    </row>
    <row r="12" spans="1:37" s="19" customFormat="1" ht="34.5" customHeight="1" thickBot="1">
      <c r="A12" s="13"/>
      <c r="B12" s="25">
        <f>IF(J12="","-",RANK(F12,$F$9:$F$13,0)+RANK(E12,$E$9:$E$13,0)%+ROW()%%)</f>
        <v>3.0412</v>
      </c>
      <c r="C12" s="26">
        <f>IF(B12="","",RANK(B12,$B$9:$B$13,1))</f>
        <v>5</v>
      </c>
      <c r="D12" s="27" t="str">
        <f>$K$22</f>
        <v>thomas</v>
      </c>
      <c r="E12" s="28">
        <f>$AC$12</f>
        <v>-4</v>
      </c>
      <c r="F12" s="29">
        <f>SUM($AD$12-$AF$12)</f>
        <v>-4</v>
      </c>
      <c r="G12" s="30">
        <f>SMALL($B$9:$B$13,4)</f>
        <v>3.041</v>
      </c>
      <c r="H12" s="26">
        <f>IF(G12="","",RANK(G12,$G$9:$G$13,1))</f>
        <v>4</v>
      </c>
      <c r="I12" s="96" t="str">
        <f>INDEX($D$9:$D$13,MATCH(G12,$B$9:$B$13,0),1)</f>
        <v>detti</v>
      </c>
      <c r="J12" s="32" t="str">
        <f>$K$22</f>
        <v>thomas</v>
      </c>
      <c r="K12" s="48">
        <f>IF($AJ$17+$AJ$18&gt;0,$AJ$18,"")</f>
        <v>1</v>
      </c>
      <c r="L12" s="49" t="s">
        <v>4</v>
      </c>
      <c r="M12" s="50">
        <f>IF($AJ$17+$AJ$18&gt;0,$AJ$17,"")</f>
        <v>3</v>
      </c>
      <c r="N12" s="52">
        <f>IF($AJ$29+$AJ$30&gt;0,$AJ$30,"")</f>
        <v>2</v>
      </c>
      <c r="O12" s="49" t="s">
        <v>4</v>
      </c>
      <c r="P12" s="50">
        <f>IF($AJ$29+$AJ$30&gt;0,$AJ$29,"")</f>
        <v>3</v>
      </c>
      <c r="Q12" s="52">
        <f>IF($AJ$8+$AJ$9&gt;0,$AJ$9,"")</f>
        <v>1</v>
      </c>
      <c r="R12" s="49" t="s">
        <v>4</v>
      </c>
      <c r="S12" s="50">
        <f>IF($AJ$8+$AJ$9&gt;0,$AJ$8,"")</f>
        <v>3</v>
      </c>
      <c r="T12" s="102"/>
      <c r="U12" s="103"/>
      <c r="V12" s="104"/>
      <c r="W12" s="52">
        <f>IF($AJ$23+$AJ$24&gt;0,$AJ$23,"")</f>
        <v>3</v>
      </c>
      <c r="X12" s="49" t="s">
        <v>4</v>
      </c>
      <c r="Y12" s="53">
        <f>IF($AJ$23+$AJ$24&gt;0,$AJ$24,"")</f>
        <v>2</v>
      </c>
      <c r="Z12" s="54">
        <f>SUM(K12,N12,Q12,W12)</f>
        <v>7</v>
      </c>
      <c r="AA12" s="118" t="s">
        <v>4</v>
      </c>
      <c r="AB12" s="56">
        <f>SUM(M12,P12,S12,Y12)</f>
        <v>11</v>
      </c>
      <c r="AC12" s="57">
        <f>SUM(IF(K12="",0,K12-M12)+IF(N12="",0,N12-P12)+IF(Q12="",0,Q12-S12)+IF(W12="",0,W12-Y12))</f>
        <v>-4</v>
      </c>
      <c r="AD12" s="58">
        <f>SUM(IF(K12="",0,1)+IF(K12&gt;M12,1)+IF(K12&lt;M12,-1))+(IF(N12="",0,1)+IF(N12&gt;P12,1)+IF(N12&lt;P12,-1))+(IF(Q12="",0,1)+IF(Q12&gt;S12,1)+IF(Q12&lt;S12,-1))+(IF(T12="",0,1)+IF(T12&gt;V12,1)+IF(T12&lt;V12,-1))+(IF(W12="",0,1)+IF(W12&gt;Y12,1)+IF(W12&lt;Y12,-1))</f>
        <v>2</v>
      </c>
      <c r="AE12" s="119" t="s">
        <v>4</v>
      </c>
      <c r="AF12" s="60">
        <f>SUM(IF(M12="",0,1)+IF(M12&gt;K12,1)+IF(M12&lt;K12,-1))+(IF(P12="",0,1)+IF(P12&gt;N12,1)+IF(P12&lt;N12,-1))+(IF(S12="",0,1)+IF(S12&gt;Q12,1)+IF(S12&lt;Q12,-1))+(IF(V12="",0,1)+IF(V12&gt;T12,1)+IF(V12&lt;T12,-1))+(IF(Y12="",0,1)+IF(Y12&gt;W12,1)+IF(Y12&lt;W12,-1))</f>
        <v>6</v>
      </c>
      <c r="AG12" s="61">
        <f>IF($B$12="","",RANK($B$12,$B$9:$B$13,1))</f>
        <v>5</v>
      </c>
      <c r="AH12" s="15"/>
      <c r="AI12" s="20" t="str">
        <f>$K$24</f>
        <v>erwin</v>
      </c>
      <c r="AJ12" s="21">
        <v>1</v>
      </c>
      <c r="AK12" s="18"/>
    </row>
    <row r="13" spans="1:37" s="19" customFormat="1" ht="34.5" customHeight="1" thickBot="1">
      <c r="A13" s="13"/>
      <c r="B13" s="31">
        <f>IF(J13="","-",RANK(F13,$F$9:$F$13,0)+RANK(E13,$E$9:$E$13,0)%+ROW()%%)</f>
        <v>3.0313</v>
      </c>
      <c r="C13" s="29">
        <f>IF(B13="","",RANK(B13,$B$9:$B$13,1))</f>
        <v>3</v>
      </c>
      <c r="D13" s="63" t="str">
        <f>$K$24</f>
        <v>erwin</v>
      </c>
      <c r="E13" s="28">
        <f>$AC$13</f>
        <v>-2</v>
      </c>
      <c r="F13" s="29">
        <f>SUM($AD$13-$AF$13)</f>
        <v>-4</v>
      </c>
      <c r="G13" s="62">
        <f>SMALL($B$9:$B$13,5)</f>
        <v>3.0412</v>
      </c>
      <c r="H13" s="31">
        <f>IF(G13="","",RANK(G13,$G$9:$G$13,1))</f>
        <v>5</v>
      </c>
      <c r="I13" s="105" t="str">
        <f>INDEX($D$9:$D$13,MATCH(G13,$B$9:$B$13,0),1)</f>
        <v>thomas</v>
      </c>
      <c r="J13" s="32" t="str">
        <f>$K$24</f>
        <v>erwin</v>
      </c>
      <c r="K13" s="64">
        <f>IF($AJ$11+$AJ$12&gt;0,$AJ$12,"")</f>
        <v>1</v>
      </c>
      <c r="L13" s="65" t="s">
        <v>4</v>
      </c>
      <c r="M13" s="66">
        <f>IF($AJ$11+$AJ$12&gt;0,$AJ$11,"")</f>
        <v>3</v>
      </c>
      <c r="N13" s="67">
        <f>IF($AJ$20+$AJ$21&gt;0,$AJ$21,"")</f>
        <v>3</v>
      </c>
      <c r="O13" s="65" t="s">
        <v>4</v>
      </c>
      <c r="P13" s="66">
        <f>IF($AJ$20+$AJ$21&gt;0,$AJ$20,"")</f>
        <v>1</v>
      </c>
      <c r="Q13" s="67">
        <f>IF($AJ$32+$AJ$33&gt;0,$AJ$33,"")</f>
        <v>2</v>
      </c>
      <c r="R13" s="65" t="s">
        <v>4</v>
      </c>
      <c r="S13" s="66">
        <f>IF($AJ$32+$AJ$33&gt;0,$AJ$32,"")</f>
        <v>3</v>
      </c>
      <c r="T13" s="67">
        <f>IF($AJ$23+$AJ$24&gt;0,$AJ$24,"")</f>
        <v>2</v>
      </c>
      <c r="U13" s="120" t="s">
        <v>4</v>
      </c>
      <c r="V13" s="66">
        <f>IF($AJ$23+$AJ$24&gt;0,$AJ$23,"")</f>
        <v>3</v>
      </c>
      <c r="W13" s="68"/>
      <c r="X13" s="69"/>
      <c r="Y13" s="70"/>
      <c r="Z13" s="71">
        <f>SUM(K13,N13,Q13,T13)</f>
        <v>8</v>
      </c>
      <c r="AA13" s="72" t="s">
        <v>4</v>
      </c>
      <c r="AB13" s="73">
        <f>SUM(M13,P13,S13,V13)</f>
        <v>10</v>
      </c>
      <c r="AC13" s="74">
        <f>SUM(IF(K13="",0,K13-M13)+IF(N13="",0,N13-P13)+IF(Q13="",0,Q13-S13)+IF(T13="",0,T13-V13))</f>
        <v>-2</v>
      </c>
      <c r="AD13" s="75">
        <f>SUM(IF(K13="",0,1)+IF(K13&gt;M13,1)+IF(K13&lt;M13,-1))+(IF(N13="",0,1)+IF(N13&gt;P13,1)+IF(N13&lt;P13,-1))+(IF(Q13="",0,1)+IF(Q13&gt;S13,1)+IF(Q13&lt;S13,-1))+(IF(T13="",0,1)+IF(T13&gt;V13,1)+IF(T13&lt;V13,-1))+(IF(W13="",0,1)+IF(W13&gt;Y13,1)+IF(W13&lt;Y13,-1))</f>
        <v>2</v>
      </c>
      <c r="AE13" s="76" t="s">
        <v>4</v>
      </c>
      <c r="AF13" s="77">
        <f>SUM(IF(M13="",0,1)+IF(M13&gt;K13,1)+IF(M13&lt;K13,-1))+(IF(P13="",0,1)+IF(P13&gt;N13,1)+IF(P13&lt;N13,-1))+(IF(S13="",0,1)+IF(S13&gt;Q13,1)+IF(S13&lt;Q13,-1))+(IF(V13="",0,1)+IF(V13&gt;T13,1)+IF(V13&lt;T13,-1))+(IF(Y13="",0,1)+IF(Y13&gt;W13,1)+IF(Y13&lt;W13,-1))</f>
        <v>6</v>
      </c>
      <c r="AG13" s="78">
        <f>IF($B$13="","",RANK($B$13,$B$9:$B$13,1))</f>
        <v>3</v>
      </c>
      <c r="AH13" s="10"/>
      <c r="AI13" s="110"/>
      <c r="AJ13" s="110"/>
      <c r="AK13" s="18"/>
    </row>
    <row r="14" spans="1:37" s="19" customFormat="1" ht="34.5" customHeight="1">
      <c r="A14" s="13"/>
      <c r="B14" s="9"/>
      <c r="C14" s="9"/>
      <c r="D14" s="9"/>
      <c r="E14" s="9"/>
      <c r="F14" s="9"/>
      <c r="G14" s="9"/>
      <c r="H14" s="9"/>
      <c r="I14" s="9"/>
      <c r="J14" s="11"/>
      <c r="K14" s="81"/>
      <c r="L14" s="81"/>
      <c r="M14" s="12"/>
      <c r="N14" s="12"/>
      <c r="O14" s="9"/>
      <c r="P14" s="9"/>
      <c r="Q14" s="9"/>
      <c r="R14" s="9"/>
      <c r="S14" s="9"/>
      <c r="T14" s="9"/>
      <c r="U14" s="9"/>
      <c r="V14" s="9"/>
      <c r="W14" s="82"/>
      <c r="X14" s="82"/>
      <c r="Y14" s="9"/>
      <c r="Z14" s="9"/>
      <c r="AA14" s="9"/>
      <c r="AB14" s="9"/>
      <c r="AC14" s="9"/>
      <c r="AD14" s="82"/>
      <c r="AE14" s="82"/>
      <c r="AF14" s="82"/>
      <c r="AG14" s="82"/>
      <c r="AH14" s="15"/>
      <c r="AI14" s="83" t="str">
        <f>$K$18</f>
        <v>detti</v>
      </c>
      <c r="AJ14" s="17">
        <v>1</v>
      </c>
      <c r="AK14" s="18"/>
    </row>
    <row r="15" spans="1:37" s="19" customFormat="1" ht="34.5" customHeight="1" thickBot="1">
      <c r="A15" s="13"/>
      <c r="B15" s="9"/>
      <c r="C15" s="9"/>
      <c r="D15" s="9"/>
      <c r="E15" s="9"/>
      <c r="F15" s="9"/>
      <c r="G15" s="9"/>
      <c r="H15" s="9"/>
      <c r="I15" s="9"/>
      <c r="J15" s="5"/>
      <c r="K15" s="5"/>
      <c r="L15" s="5"/>
      <c r="M15" s="5"/>
      <c r="N15" s="5"/>
      <c r="O15" s="9"/>
      <c r="P15" s="9"/>
      <c r="Q15" s="9"/>
      <c r="R15" s="9"/>
      <c r="S15" s="9"/>
      <c r="T15" s="9"/>
      <c r="U15" s="9"/>
      <c r="V15" s="9"/>
      <c r="W15" s="153" t="s">
        <v>5</v>
      </c>
      <c r="X15" s="154"/>
      <c r="Y15" s="154"/>
      <c r="Z15" s="154"/>
      <c r="AA15" s="154"/>
      <c r="AB15" s="154"/>
      <c r="AC15" s="154"/>
      <c r="AD15" s="121"/>
      <c r="AE15" s="121"/>
      <c r="AF15" s="121"/>
      <c r="AG15" s="84"/>
      <c r="AH15" s="82"/>
      <c r="AI15" s="20" t="str">
        <f>$K$20</f>
        <v>yannik</v>
      </c>
      <c r="AJ15" s="21">
        <v>3</v>
      </c>
      <c r="AK15" s="18"/>
    </row>
    <row r="16" spans="1:37" s="19" customFormat="1" ht="34.5" customHeight="1" thickBot="1" thickTop="1">
      <c r="A16" s="13"/>
      <c r="B16" s="9"/>
      <c r="C16" s="9"/>
      <c r="D16" s="9"/>
      <c r="E16" s="9"/>
      <c r="F16" s="9"/>
      <c r="G16" s="9"/>
      <c r="H16" s="9"/>
      <c r="I16" s="9"/>
      <c r="J16" s="85" t="s">
        <v>6</v>
      </c>
      <c r="K16" s="136" t="s">
        <v>21</v>
      </c>
      <c r="L16" s="137"/>
      <c r="M16" s="137"/>
      <c r="N16" s="137"/>
      <c r="O16" s="137"/>
      <c r="P16" s="137"/>
      <c r="Q16" s="138"/>
      <c r="R16" s="9"/>
      <c r="S16" s="9"/>
      <c r="T16" s="9"/>
      <c r="U16" s="9"/>
      <c r="V16" s="9"/>
      <c r="W16" s="140" t="str">
        <f>$I$9</f>
        <v>björn</v>
      </c>
      <c r="X16" s="148"/>
      <c r="Y16" s="148"/>
      <c r="Z16" s="148"/>
      <c r="AA16" s="148"/>
      <c r="AB16" s="148"/>
      <c r="AC16" s="149"/>
      <c r="AD16" s="111"/>
      <c r="AE16" s="111"/>
      <c r="AF16" s="111"/>
      <c r="AG16" s="111"/>
      <c r="AH16" s="15"/>
      <c r="AI16" s="79"/>
      <c r="AJ16" s="80"/>
      <c r="AK16" s="18"/>
    </row>
    <row r="17" spans="1:37" s="19" customFormat="1" ht="34.5" customHeight="1" thickBot="1">
      <c r="A17" s="13"/>
      <c r="B17" s="9"/>
      <c r="C17" s="9"/>
      <c r="D17" s="9"/>
      <c r="E17" s="9"/>
      <c r="F17" s="9"/>
      <c r="G17" s="9"/>
      <c r="H17" s="9"/>
      <c r="I17" s="9"/>
      <c r="J17" s="85"/>
      <c r="K17" s="5"/>
      <c r="L17" s="5"/>
      <c r="M17" s="5"/>
      <c r="N17" s="5"/>
      <c r="O17" s="9"/>
      <c r="P17" s="9"/>
      <c r="Q17" s="9"/>
      <c r="R17" s="9"/>
      <c r="S17" s="9"/>
      <c r="T17" s="9"/>
      <c r="U17" s="9"/>
      <c r="V17" s="9"/>
      <c r="W17" s="153" t="s">
        <v>7</v>
      </c>
      <c r="X17" s="154"/>
      <c r="Y17" s="154"/>
      <c r="Z17" s="154"/>
      <c r="AA17" s="154"/>
      <c r="AB17" s="154"/>
      <c r="AC17" s="154"/>
      <c r="AD17" s="121"/>
      <c r="AE17" s="121"/>
      <c r="AF17" s="121"/>
      <c r="AG17" s="88"/>
      <c r="AH17" s="82"/>
      <c r="AI17" s="83" t="str">
        <f>$K$16</f>
        <v>björn</v>
      </c>
      <c r="AJ17" s="17">
        <v>3</v>
      </c>
      <c r="AK17" s="18"/>
    </row>
    <row r="18" spans="1:37" s="19" customFormat="1" ht="34.5" customHeight="1" thickBot="1" thickTop="1">
      <c r="A18" s="13"/>
      <c r="B18" s="9"/>
      <c r="C18" s="9"/>
      <c r="D18" s="9"/>
      <c r="E18" s="9"/>
      <c r="F18" s="9"/>
      <c r="G18" s="9"/>
      <c r="H18" s="9"/>
      <c r="I18" s="9"/>
      <c r="J18" s="85" t="s">
        <v>8</v>
      </c>
      <c r="K18" s="139" t="s">
        <v>25</v>
      </c>
      <c r="L18" s="137"/>
      <c r="M18" s="137"/>
      <c r="N18" s="137"/>
      <c r="O18" s="137"/>
      <c r="P18" s="137"/>
      <c r="Q18" s="138"/>
      <c r="R18" s="9"/>
      <c r="S18" s="9"/>
      <c r="T18" s="9"/>
      <c r="U18" s="9"/>
      <c r="V18" s="9"/>
      <c r="W18" s="140" t="str">
        <f>$I$10</f>
        <v>yannik</v>
      </c>
      <c r="X18" s="148"/>
      <c r="Y18" s="148"/>
      <c r="Z18" s="148"/>
      <c r="AA18" s="148"/>
      <c r="AB18" s="148"/>
      <c r="AC18" s="149"/>
      <c r="AD18" s="111"/>
      <c r="AE18" s="111"/>
      <c r="AF18" s="111"/>
      <c r="AG18" s="111"/>
      <c r="AH18" s="15"/>
      <c r="AI18" s="20" t="str">
        <f>$K$22</f>
        <v>thomas</v>
      </c>
      <c r="AJ18" s="21">
        <v>1</v>
      </c>
      <c r="AK18" s="18"/>
    </row>
    <row r="19" spans="1:37" s="19" customFormat="1" ht="34.5" customHeight="1" thickBot="1">
      <c r="A19" s="13"/>
      <c r="B19" s="9"/>
      <c r="C19" s="9"/>
      <c r="D19" s="9"/>
      <c r="E19" s="9"/>
      <c r="F19" s="9"/>
      <c r="G19" s="9"/>
      <c r="H19" s="9"/>
      <c r="I19" s="9"/>
      <c r="J19" s="85"/>
      <c r="K19" s="12"/>
      <c r="L19" s="12"/>
      <c r="M19" s="12"/>
      <c r="N19" s="12"/>
      <c r="O19" s="9"/>
      <c r="P19" s="9"/>
      <c r="Q19" s="9"/>
      <c r="R19" s="9"/>
      <c r="S19" s="9"/>
      <c r="T19" s="9"/>
      <c r="U19" s="9"/>
      <c r="V19" s="9"/>
      <c r="W19" s="153" t="s">
        <v>9</v>
      </c>
      <c r="X19" s="154"/>
      <c r="Y19" s="154"/>
      <c r="Z19" s="154"/>
      <c r="AA19" s="154"/>
      <c r="AB19" s="154"/>
      <c r="AC19" s="154"/>
      <c r="AD19" s="121"/>
      <c r="AE19" s="121"/>
      <c r="AF19" s="121"/>
      <c r="AG19" s="88"/>
      <c r="AH19" s="82"/>
      <c r="AI19" s="87"/>
      <c r="AJ19" s="87"/>
      <c r="AK19" s="18"/>
    </row>
    <row r="20" spans="1:37" s="19" customFormat="1" ht="34.5" customHeight="1" thickBot="1" thickTop="1">
      <c r="A20" s="13"/>
      <c r="B20" s="9"/>
      <c r="C20" s="9"/>
      <c r="D20" s="9"/>
      <c r="E20" s="9"/>
      <c r="F20" s="9"/>
      <c r="G20" s="9"/>
      <c r="H20" s="9"/>
      <c r="I20" s="9"/>
      <c r="J20" s="85" t="s">
        <v>10</v>
      </c>
      <c r="K20" s="139" t="s">
        <v>29</v>
      </c>
      <c r="L20" s="137"/>
      <c r="M20" s="137"/>
      <c r="N20" s="137"/>
      <c r="O20" s="137"/>
      <c r="P20" s="137"/>
      <c r="Q20" s="138"/>
      <c r="R20" s="12"/>
      <c r="S20" s="12"/>
      <c r="T20" s="12"/>
      <c r="U20" s="12"/>
      <c r="V20" s="12"/>
      <c r="W20" s="140" t="str">
        <f>$I$11</f>
        <v>erwin</v>
      </c>
      <c r="X20" s="148"/>
      <c r="Y20" s="148"/>
      <c r="Z20" s="148"/>
      <c r="AA20" s="148"/>
      <c r="AB20" s="148"/>
      <c r="AC20" s="149"/>
      <c r="AD20" s="111"/>
      <c r="AE20" s="111"/>
      <c r="AF20" s="111"/>
      <c r="AG20" s="111"/>
      <c r="AH20" s="15"/>
      <c r="AI20" s="83" t="str">
        <f>$K$18</f>
        <v>detti</v>
      </c>
      <c r="AJ20" s="17">
        <v>1</v>
      </c>
      <c r="AK20" s="18"/>
    </row>
    <row r="21" spans="1:37" s="19" customFormat="1" ht="34.5" customHeight="1" thickBot="1">
      <c r="A21" s="13"/>
      <c r="B21" s="9"/>
      <c r="C21" s="9"/>
      <c r="D21" s="9"/>
      <c r="E21" s="9"/>
      <c r="F21" s="9"/>
      <c r="G21" s="9"/>
      <c r="H21" s="9"/>
      <c r="I21" s="9"/>
      <c r="J21" s="85"/>
      <c r="K21" s="5"/>
      <c r="L21" s="5"/>
      <c r="M21" s="5"/>
      <c r="N21" s="5"/>
      <c r="O21" s="9"/>
      <c r="P21" s="9"/>
      <c r="Q21" s="11"/>
      <c r="R21" s="12"/>
      <c r="S21" s="12"/>
      <c r="T21" s="12"/>
      <c r="U21" s="12"/>
      <c r="V21" s="12"/>
      <c r="W21" s="153" t="s">
        <v>12</v>
      </c>
      <c r="X21" s="154"/>
      <c r="Y21" s="154"/>
      <c r="Z21" s="154"/>
      <c r="AA21" s="154"/>
      <c r="AB21" s="154"/>
      <c r="AC21" s="154"/>
      <c r="AD21" s="121"/>
      <c r="AE21" s="121"/>
      <c r="AF21" s="121"/>
      <c r="AG21" s="88"/>
      <c r="AH21" s="9"/>
      <c r="AI21" s="20" t="str">
        <f>$K$24</f>
        <v>erwin</v>
      </c>
      <c r="AJ21" s="21">
        <v>3</v>
      </c>
      <c r="AK21" s="18"/>
    </row>
    <row r="22" spans="1:37" s="19" customFormat="1" ht="34.5" customHeight="1" thickBot="1" thickTop="1">
      <c r="A22" s="13"/>
      <c r="B22" s="9"/>
      <c r="C22" s="9"/>
      <c r="D22" s="9"/>
      <c r="E22" s="9"/>
      <c r="F22" s="9"/>
      <c r="G22" s="9"/>
      <c r="H22" s="9"/>
      <c r="I22" s="9"/>
      <c r="J22" s="85" t="s">
        <v>13</v>
      </c>
      <c r="K22" s="136" t="s">
        <v>33</v>
      </c>
      <c r="L22" s="137"/>
      <c r="M22" s="137"/>
      <c r="N22" s="137"/>
      <c r="O22" s="137"/>
      <c r="P22" s="137"/>
      <c r="Q22" s="138"/>
      <c r="R22" s="9"/>
      <c r="S22" s="9"/>
      <c r="T22" s="9"/>
      <c r="U22" s="9"/>
      <c r="V22" s="9"/>
      <c r="W22" s="140" t="str">
        <f>$I$12</f>
        <v>detti</v>
      </c>
      <c r="X22" s="148"/>
      <c r="Y22" s="148"/>
      <c r="Z22" s="148"/>
      <c r="AA22" s="148"/>
      <c r="AB22" s="148"/>
      <c r="AC22" s="149"/>
      <c r="AD22" s="111"/>
      <c r="AE22" s="111"/>
      <c r="AF22" s="111"/>
      <c r="AG22" s="111"/>
      <c r="AH22" s="15"/>
      <c r="AI22" s="86"/>
      <c r="AJ22" s="86"/>
      <c r="AK22" s="18"/>
    </row>
    <row r="23" spans="1:37" s="19" customFormat="1" ht="34.5" customHeight="1" thickBot="1">
      <c r="A23" s="13"/>
      <c r="B23" s="9"/>
      <c r="C23" s="9"/>
      <c r="D23" s="9"/>
      <c r="E23" s="9"/>
      <c r="F23" s="9"/>
      <c r="G23" s="9"/>
      <c r="H23" s="9"/>
      <c r="I23" s="9"/>
      <c r="J23" s="5"/>
      <c r="K23" s="5"/>
      <c r="L23" s="5"/>
      <c r="M23" s="5"/>
      <c r="N23" s="5"/>
      <c r="O23" s="9"/>
      <c r="P23" s="9"/>
      <c r="Q23" s="9"/>
      <c r="R23" s="9"/>
      <c r="S23" s="9"/>
      <c r="T23" s="9"/>
      <c r="U23" s="9"/>
      <c r="V23" s="9"/>
      <c r="W23" s="153" t="s">
        <v>14</v>
      </c>
      <c r="X23" s="154"/>
      <c r="Y23" s="154"/>
      <c r="Z23" s="154"/>
      <c r="AA23" s="154"/>
      <c r="AB23" s="154"/>
      <c r="AC23" s="154"/>
      <c r="AD23" s="9"/>
      <c r="AE23" s="9"/>
      <c r="AF23" s="9"/>
      <c r="AG23" s="9"/>
      <c r="AH23" s="9"/>
      <c r="AI23" s="83" t="str">
        <f>$K$22</f>
        <v>thomas</v>
      </c>
      <c r="AJ23" s="17">
        <v>3</v>
      </c>
      <c r="AK23" s="18"/>
    </row>
    <row r="24" spans="1:37" s="19" customFormat="1" ht="34.5" customHeight="1" thickBot="1" thickTop="1">
      <c r="A24" s="13"/>
      <c r="B24" s="9"/>
      <c r="C24" s="9"/>
      <c r="D24" s="9"/>
      <c r="E24" s="9"/>
      <c r="F24" s="9"/>
      <c r="G24" s="9"/>
      <c r="H24" s="9"/>
      <c r="I24" s="9"/>
      <c r="J24" s="85" t="s">
        <v>15</v>
      </c>
      <c r="K24" s="136" t="s">
        <v>37</v>
      </c>
      <c r="L24" s="137"/>
      <c r="M24" s="137"/>
      <c r="N24" s="137"/>
      <c r="O24" s="137"/>
      <c r="P24" s="137"/>
      <c r="Q24" s="138"/>
      <c r="R24" s="9"/>
      <c r="S24" s="9"/>
      <c r="T24" s="9"/>
      <c r="U24" s="9"/>
      <c r="V24" s="9"/>
      <c r="W24" s="140" t="str">
        <f>$I$13</f>
        <v>thomas</v>
      </c>
      <c r="X24" s="148"/>
      <c r="Y24" s="148"/>
      <c r="Z24" s="148"/>
      <c r="AA24" s="148"/>
      <c r="AB24" s="148"/>
      <c r="AC24" s="149"/>
      <c r="AD24" s="9"/>
      <c r="AE24" s="9"/>
      <c r="AF24" s="9"/>
      <c r="AG24" s="9"/>
      <c r="AH24" s="9"/>
      <c r="AI24" s="20" t="str">
        <f>$K$24</f>
        <v>erwin</v>
      </c>
      <c r="AJ24" s="21">
        <v>2</v>
      </c>
      <c r="AK24" s="18"/>
    </row>
    <row r="25" spans="1:37" s="19" customFormat="1" ht="34.5" customHeight="1">
      <c r="A25" s="13"/>
      <c r="B25" s="9"/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6"/>
      <c r="AJ25" s="86"/>
      <c r="AK25" s="18"/>
    </row>
    <row r="26" spans="1:37" s="19" customFormat="1" ht="34.5" customHeight="1">
      <c r="A26" s="13"/>
      <c r="B26" s="9"/>
      <c r="C26" s="9"/>
      <c r="D26" s="9"/>
      <c r="E26" s="9"/>
      <c r="F26" s="9"/>
      <c r="G26" s="9"/>
      <c r="H26" s="9"/>
      <c r="I26" s="9"/>
      <c r="J26" s="5"/>
      <c r="K26" s="5"/>
      <c r="L26" s="5"/>
      <c r="M26" s="5"/>
      <c r="N26" s="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83" t="str">
        <f>$K$16</f>
        <v>björn</v>
      </c>
      <c r="AJ26" s="17">
        <v>3</v>
      </c>
      <c r="AK26" s="18"/>
    </row>
    <row r="27" spans="1:37" s="19" customFormat="1" ht="34.5" customHeight="1" thickBot="1">
      <c r="A27" s="13"/>
      <c r="B27" s="9"/>
      <c r="C27" s="9"/>
      <c r="D27" s="9"/>
      <c r="E27" s="9"/>
      <c r="F27" s="9"/>
      <c r="G27" s="9"/>
      <c r="H27" s="9"/>
      <c r="I27" s="9"/>
      <c r="J27" s="5"/>
      <c r="K27" s="5"/>
      <c r="L27" s="5"/>
      <c r="M27" s="5"/>
      <c r="N27" s="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20" t="str">
        <f>$K$20</f>
        <v>yannik</v>
      </c>
      <c r="AJ27" s="21">
        <v>0</v>
      </c>
      <c r="AK27" s="18"/>
    </row>
    <row r="28" spans="1:37" s="19" customFormat="1" ht="34.5" customHeight="1">
      <c r="A28" s="13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6"/>
      <c r="AJ28" s="86"/>
      <c r="AK28" s="18"/>
    </row>
    <row r="29" spans="1:37" s="19" customFormat="1" ht="34.5" customHeight="1">
      <c r="A29" s="13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3" t="str">
        <f>$K$18</f>
        <v>detti</v>
      </c>
      <c r="AJ29" s="17">
        <v>3</v>
      </c>
      <c r="AK29" s="18"/>
    </row>
    <row r="30" spans="1:37" s="19" customFormat="1" ht="34.5" customHeight="1" thickBot="1">
      <c r="A30" s="13"/>
      <c r="B30" s="9"/>
      <c r="C30" s="9"/>
      <c r="D30" s="9"/>
      <c r="E30" s="9"/>
      <c r="F30" s="9"/>
      <c r="G30" s="9"/>
      <c r="H30" s="9"/>
      <c r="I30" s="9"/>
      <c r="J30" s="5"/>
      <c r="K30" s="5"/>
      <c r="L30" s="5"/>
      <c r="M30" s="5"/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20" t="str">
        <f>$K$22</f>
        <v>thomas</v>
      </c>
      <c r="AJ30" s="21">
        <v>2</v>
      </c>
      <c r="AK30" s="18"/>
    </row>
    <row r="31" spans="1:37" s="19" customFormat="1" ht="34.5" customHeight="1">
      <c r="A31" s="13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86"/>
      <c r="AJ31" s="86"/>
      <c r="AK31" s="18"/>
    </row>
    <row r="32" spans="1:37" s="19" customFormat="1" ht="34.5" customHeight="1">
      <c r="A32" s="13"/>
      <c r="B32" s="9"/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3" t="str">
        <f>$K$20</f>
        <v>yannik</v>
      </c>
      <c r="AJ32" s="17">
        <v>3</v>
      </c>
      <c r="AK32" s="18"/>
    </row>
    <row r="33" spans="1:37" s="19" customFormat="1" ht="34.5" customHeight="1" thickBot="1">
      <c r="A33" s="13"/>
      <c r="B33" s="9"/>
      <c r="C33" s="9"/>
      <c r="D33" s="9"/>
      <c r="E33" s="9"/>
      <c r="F33" s="9"/>
      <c r="G33" s="9"/>
      <c r="H33" s="9"/>
      <c r="I33" s="9"/>
      <c r="J33" s="5"/>
      <c r="K33" s="5"/>
      <c r="L33" s="5"/>
      <c r="M33" s="5"/>
      <c r="N33" s="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20" t="str">
        <f>$K$24</f>
        <v>erwin</v>
      </c>
      <c r="AJ33" s="21">
        <v>2</v>
      </c>
      <c r="AK33" s="18"/>
    </row>
    <row r="34" spans="1:37" ht="34.5" customHeight="1" thickBot="1">
      <c r="A34" s="89"/>
      <c r="B34" s="90"/>
      <c r="C34" s="90"/>
      <c r="D34" s="90"/>
      <c r="E34" s="90"/>
      <c r="F34" s="90"/>
      <c r="G34" s="90"/>
      <c r="H34" s="90"/>
      <c r="I34" s="90"/>
      <c r="J34" s="142" t="s">
        <v>16</v>
      </c>
      <c r="K34" s="143"/>
      <c r="L34" s="143"/>
      <c r="M34" s="143"/>
      <c r="N34" s="143"/>
      <c r="O34" s="143"/>
      <c r="P34" s="90"/>
      <c r="Q34" s="126"/>
      <c r="R34" s="126"/>
      <c r="S34" s="126"/>
      <c r="T34" s="126"/>
      <c r="U34" s="126"/>
      <c r="V34" s="126"/>
      <c r="W34" s="126"/>
      <c r="X34" s="126"/>
      <c r="Y34" s="112"/>
      <c r="Z34" s="112"/>
      <c r="AA34" s="112"/>
      <c r="AB34" s="112"/>
      <c r="AC34" s="92"/>
      <c r="AD34" s="93"/>
      <c r="AE34" s="93"/>
      <c r="AF34" s="93"/>
      <c r="AG34" s="93"/>
      <c r="AH34" s="91"/>
      <c r="AI34" s="91"/>
      <c r="AJ34" s="113"/>
      <c r="AK34" s="94"/>
    </row>
  </sheetData>
  <sheetProtection/>
  <mergeCells count="26">
    <mergeCell ref="K2:AH2"/>
    <mergeCell ref="AJ3:AJ4"/>
    <mergeCell ref="K6:M8"/>
    <mergeCell ref="N6:P8"/>
    <mergeCell ref="Q6:S8"/>
    <mergeCell ref="T6:V8"/>
    <mergeCell ref="W6:Y8"/>
    <mergeCell ref="Z8:AB8"/>
    <mergeCell ref="AD8:AF8"/>
    <mergeCell ref="W22:AC22"/>
    <mergeCell ref="W15:AC15"/>
    <mergeCell ref="K16:Q16"/>
    <mergeCell ref="W16:AC16"/>
    <mergeCell ref="W17:AC17"/>
    <mergeCell ref="K18:Q18"/>
    <mergeCell ref="W18:AC18"/>
    <mergeCell ref="W23:AC23"/>
    <mergeCell ref="K24:Q24"/>
    <mergeCell ref="W24:AC24"/>
    <mergeCell ref="J34:O34"/>
    <mergeCell ref="Q34:X34"/>
    <mergeCell ref="W19:AC19"/>
    <mergeCell ref="K20:Q20"/>
    <mergeCell ref="W20:AC20"/>
    <mergeCell ref="W21:AC21"/>
    <mergeCell ref="K22:Q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showGridLines="0" tabSelected="1" zoomScale="50" zoomScaleNormal="50" zoomScalePageLayoutView="0" workbookViewId="0" topLeftCell="A1">
      <selection activeCell="AL8" sqref="AL8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6" width="6.7109375" style="0" hidden="1" customWidth="1"/>
    <col min="7" max="7" width="14.7109375" style="0" hidden="1" customWidth="1"/>
    <col min="8" max="8" width="6.7109375" style="0" hidden="1" customWidth="1"/>
    <col min="9" max="9" width="22.7109375" style="0" hidden="1" customWidth="1"/>
    <col min="10" max="10" width="22.7109375" style="0" customWidth="1"/>
    <col min="11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5" width="5.7109375" style="0" customWidth="1"/>
    <col min="26" max="26" width="7.7109375" style="0" customWidth="1"/>
    <col min="27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4" width="5.7109375" style="0" customWidth="1"/>
  </cols>
  <sheetData>
    <row r="1" spans="1:34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34" ht="33">
      <c r="A2" s="4"/>
      <c r="B2" s="5"/>
      <c r="C2" s="5"/>
      <c r="D2" s="5"/>
      <c r="E2" s="5"/>
      <c r="F2" s="5"/>
      <c r="G2" s="5"/>
      <c r="H2" s="5"/>
      <c r="I2" s="5"/>
      <c r="J2" s="5"/>
      <c r="K2" s="124" t="s">
        <v>17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6"/>
      <c r="AG2" s="7"/>
      <c r="AH2" s="8"/>
    </row>
    <row r="3" spans="1:34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8"/>
    </row>
    <row r="4" spans="1:34" ht="3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22" t="s">
        <v>0</v>
      </c>
      <c r="AH4" s="8"/>
    </row>
    <row r="5" spans="1:34" ht="34.5" customHeight="1">
      <c r="A5" s="4"/>
      <c r="B5" s="5"/>
      <c r="C5" s="5"/>
      <c r="D5" s="5"/>
      <c r="E5" s="5"/>
      <c r="F5" s="5"/>
      <c r="G5" s="5"/>
      <c r="H5" s="5"/>
      <c r="I5" s="5"/>
      <c r="J5" s="11"/>
      <c r="K5" s="12"/>
      <c r="L5" s="12"/>
      <c r="M5" s="12"/>
      <c r="N5" s="1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23"/>
      <c r="AH5" s="8"/>
    </row>
    <row r="6" spans="1:34" s="19" customFormat="1" ht="34.5" customHeight="1">
      <c r="A6" s="13"/>
      <c r="B6" s="9"/>
      <c r="C6" s="9"/>
      <c r="D6" s="9"/>
      <c r="E6" s="9"/>
      <c r="F6" s="9"/>
      <c r="G6" s="9"/>
      <c r="H6" s="9"/>
      <c r="I6" s="9"/>
      <c r="J6" s="11"/>
      <c r="K6" s="127" t="str">
        <f>$K$15</f>
        <v>michael</v>
      </c>
      <c r="L6" s="128"/>
      <c r="M6" s="129"/>
      <c r="N6" s="127" t="str">
        <f>$K$17</f>
        <v>volker</v>
      </c>
      <c r="O6" s="128"/>
      <c r="P6" s="129"/>
      <c r="Q6" s="127" t="str">
        <f>$K$19</f>
        <v>horst</v>
      </c>
      <c r="R6" s="128"/>
      <c r="S6" s="129"/>
      <c r="T6" s="127" t="str">
        <f>$K$21</f>
        <v>daniel</v>
      </c>
      <c r="U6" s="128"/>
      <c r="V6" s="129"/>
      <c r="W6" s="14"/>
      <c r="X6" s="14"/>
      <c r="Y6" s="14"/>
      <c r="Z6" s="9"/>
      <c r="AA6" s="5"/>
      <c r="AB6" s="5"/>
      <c r="AC6" s="5"/>
      <c r="AD6" s="5"/>
      <c r="AE6" s="15"/>
      <c r="AF6" s="16" t="str">
        <f>$K$15</f>
        <v>michael</v>
      </c>
      <c r="AG6" s="17">
        <v>3</v>
      </c>
      <c r="AH6" s="18"/>
    </row>
    <row r="7" spans="1:34" s="19" customFormat="1" ht="34.5" customHeight="1" thickBot="1">
      <c r="A7" s="13"/>
      <c r="B7" s="9"/>
      <c r="C7" s="9"/>
      <c r="D7" s="9"/>
      <c r="E7" s="9"/>
      <c r="F7" s="9"/>
      <c r="G7" s="9"/>
      <c r="H7" s="9"/>
      <c r="I7" s="9"/>
      <c r="J7" s="5"/>
      <c r="K7" s="130"/>
      <c r="L7" s="131"/>
      <c r="M7" s="132"/>
      <c r="N7" s="130"/>
      <c r="O7" s="131"/>
      <c r="P7" s="132"/>
      <c r="Q7" s="130"/>
      <c r="R7" s="131"/>
      <c r="S7" s="132"/>
      <c r="T7" s="130"/>
      <c r="U7" s="131"/>
      <c r="V7" s="132"/>
      <c r="W7" s="14"/>
      <c r="X7" s="14"/>
      <c r="Y7" s="14"/>
      <c r="Z7" s="9"/>
      <c r="AA7" s="9"/>
      <c r="AB7" s="9"/>
      <c r="AC7" s="9"/>
      <c r="AD7" s="9"/>
      <c r="AE7" s="15"/>
      <c r="AF7" s="20" t="str">
        <f>$K$17</f>
        <v>volker</v>
      </c>
      <c r="AG7" s="21">
        <v>0</v>
      </c>
      <c r="AH7" s="18"/>
    </row>
    <row r="8" spans="1:34" s="19" customFormat="1" ht="34.5" customHeight="1" thickBot="1">
      <c r="A8" s="13"/>
      <c r="B8" s="22" t="s">
        <v>1</v>
      </c>
      <c r="C8" s="22"/>
      <c r="D8" s="22"/>
      <c r="E8" s="22"/>
      <c r="F8" s="22"/>
      <c r="G8" s="22"/>
      <c r="H8" s="22"/>
      <c r="I8" s="22"/>
      <c r="J8" s="5"/>
      <c r="K8" s="130"/>
      <c r="L8" s="131"/>
      <c r="M8" s="132"/>
      <c r="N8" s="130"/>
      <c r="O8" s="131"/>
      <c r="P8" s="132"/>
      <c r="Q8" s="130"/>
      <c r="R8" s="131"/>
      <c r="S8" s="132"/>
      <c r="T8" s="130"/>
      <c r="U8" s="131"/>
      <c r="V8" s="132"/>
      <c r="W8" s="145" t="s">
        <v>0</v>
      </c>
      <c r="X8" s="146"/>
      <c r="Y8" s="146"/>
      <c r="Z8" s="95" t="s">
        <v>11</v>
      </c>
      <c r="AA8" s="133" t="s">
        <v>2</v>
      </c>
      <c r="AB8" s="134"/>
      <c r="AC8" s="135"/>
      <c r="AD8" s="23" t="s">
        <v>3</v>
      </c>
      <c r="AE8" s="5"/>
      <c r="AF8" s="24"/>
      <c r="AG8" s="24"/>
      <c r="AH8" s="18"/>
    </row>
    <row r="9" spans="1:34" s="19" customFormat="1" ht="34.5" customHeight="1" thickTop="1">
      <c r="A9" s="13"/>
      <c r="B9" s="25">
        <f>IF(J9="","-",RANK(F9,$F$9:$F$12,0)+RANK(E9,$E$9:$E$12,0)%+ROW()%%)</f>
        <v>1.0109</v>
      </c>
      <c r="C9" s="26">
        <f>IF(B9="","",RANK(B9,$B$9:$B$12,1))</f>
        <v>1</v>
      </c>
      <c r="D9" s="27" t="str">
        <f>$K$15</f>
        <v>michael</v>
      </c>
      <c r="E9" s="28">
        <f>$Z$9</f>
        <v>9</v>
      </c>
      <c r="F9" s="29">
        <f>SUM($AA$9-$AC$9)</f>
        <v>6</v>
      </c>
      <c r="G9" s="30">
        <f>SMALL($B$9:$B$12,1)</f>
        <v>1.0109</v>
      </c>
      <c r="H9" s="26">
        <f>IF(G9="","",RANK(G9,$G$9:$G$12,1))</f>
        <v>1</v>
      </c>
      <c r="I9" s="96" t="str">
        <f>INDEX($D$9:$D$12,MATCH(G9,$B$9:$B$12,0),1)</f>
        <v>michael</v>
      </c>
      <c r="J9" s="32" t="str">
        <f>$K$15</f>
        <v>michael</v>
      </c>
      <c r="K9" s="33"/>
      <c r="L9" s="34"/>
      <c r="M9" s="35"/>
      <c r="N9" s="36">
        <f>IF($AG$6+$AG$7&gt;0,$AG$6,"")</f>
        <v>3</v>
      </c>
      <c r="O9" s="37" t="s">
        <v>4</v>
      </c>
      <c r="P9" s="38">
        <f>IF($AG$6+$AG$7&gt;0,$AG$7,"")</f>
        <v>0</v>
      </c>
      <c r="Q9" s="36">
        <f>IF($AG$12+$AG$13&gt;0,$AG$13,"")</f>
        <v>3</v>
      </c>
      <c r="R9" s="37" t="s">
        <v>4</v>
      </c>
      <c r="S9" s="38">
        <f>IF($AG$12+$AG$13&gt;0,$AG$12,"")</f>
        <v>0</v>
      </c>
      <c r="T9" s="36">
        <f>IF($AG$18+$AG$19&gt;0,$AG$19,"")</f>
        <v>3</v>
      </c>
      <c r="U9" s="37" t="s">
        <v>4</v>
      </c>
      <c r="V9" s="39">
        <f>IF($AG$18+$AG$19&gt;0,$AG$18,"")</f>
        <v>0</v>
      </c>
      <c r="W9" s="40">
        <f>SUM(N9,Q9,T9)</f>
        <v>9</v>
      </c>
      <c r="X9" s="41" t="s">
        <v>4</v>
      </c>
      <c r="Y9" s="42">
        <f>SUM(P9,S9,V9)</f>
        <v>0</v>
      </c>
      <c r="Z9" s="97">
        <f>SUM(IF(N9="",0,N9-P9)+IF(Q9="",0,Q9-S9)+IF(T9="",0,T9-V9))</f>
        <v>9</v>
      </c>
      <c r="AA9" s="44">
        <f>SUM(IF(K9="",0,1)+IF(K9&gt;M9,1)+IF(K9&lt;M9,-1))+(IF(N9="",0,1)+IF(N9&gt;P9,1)+IF(N9&lt;P9,-1))+(IF(Q9="",0,1)+IF(Q9&gt;S9,1)+IF(Q9&lt;S9,-1))+(IF(T9="",0,1)+IF(T9&gt;V9,1)+IF(T9&lt;V9,-1))</f>
        <v>6</v>
      </c>
      <c r="AB9" s="45" t="s">
        <v>4</v>
      </c>
      <c r="AC9" s="46">
        <f>SUM(IF(M9="",0,1)+IF(M9&gt;K9,1)+IF(M9&lt;K9,-1))+(IF(P9="",0,1)+IF(P9&gt;N9,1)+IF(P9&lt;N9,-1))+(IF(S9="",0,1)+IF(S9&gt;Q9,1)+IF(S9&lt;Q9,-1))+(IF(V9="",0,1)+IF(V9&gt;T9,1)+IF(V9&lt;T9,-1))</f>
        <v>0</v>
      </c>
      <c r="AD9" s="47">
        <f>IF($B$9="","",RANK($B$9,$B$9:$B$12,1))</f>
        <v>1</v>
      </c>
      <c r="AE9" s="15"/>
      <c r="AF9" s="83" t="str">
        <f>$K$19</f>
        <v>horst</v>
      </c>
      <c r="AG9" s="17">
        <v>0</v>
      </c>
      <c r="AH9" s="18"/>
    </row>
    <row r="10" spans="1:34" s="19" customFormat="1" ht="34.5" customHeight="1" thickBot="1">
      <c r="A10" s="13"/>
      <c r="B10" s="25">
        <f>IF(J10="","-",RANK(F10,$F$9:$F$12,0)+RANK(E10,$E$9:$E$12,0)%+ROW()%%)</f>
        <v>2.021</v>
      </c>
      <c r="C10" s="26">
        <f>IF(B10="","",RANK(B10,$B$9:$B$12,1))</f>
        <v>2</v>
      </c>
      <c r="D10" s="27" t="str">
        <f>$K$17</f>
        <v>volker</v>
      </c>
      <c r="E10" s="28">
        <f>$Z$10</f>
        <v>3</v>
      </c>
      <c r="F10" s="29">
        <f>SUM($AA$10-$AC$10)</f>
        <v>2</v>
      </c>
      <c r="G10" s="30">
        <f>SMALL($B$9:$B$12,2)</f>
        <v>2.021</v>
      </c>
      <c r="H10" s="26">
        <f>IF(G10="","",RANK(G10,$G$9:$G$12,1))</f>
        <v>2</v>
      </c>
      <c r="I10" s="96" t="str">
        <f>INDEX($D$9:$D$12,MATCH(G10,$B$9:$B$12,0),1)</f>
        <v>volker</v>
      </c>
      <c r="J10" s="32" t="str">
        <f>$K$17</f>
        <v>volker</v>
      </c>
      <c r="K10" s="48">
        <f>IF($AG$6+$AG$7&gt;0,$AG$7,"")</f>
        <v>0</v>
      </c>
      <c r="L10" s="49" t="s">
        <v>4</v>
      </c>
      <c r="M10" s="50">
        <f>IF($AG$6+$AG$7&gt;0,$AG$6,"")</f>
        <v>3</v>
      </c>
      <c r="N10" s="51"/>
      <c r="O10" s="51"/>
      <c r="P10" s="51"/>
      <c r="Q10" s="52">
        <f>IF($AG$21+$AG$22&gt;0,$AG$22,"")</f>
        <v>3</v>
      </c>
      <c r="R10" s="49" t="s">
        <v>4</v>
      </c>
      <c r="S10" s="50">
        <f>IF($AG$21+$AG$22&gt;0,$AG$21,"")</f>
        <v>0</v>
      </c>
      <c r="T10" s="52">
        <f>IF($AG$15+$AG$16&gt;0,$AG$15,"")</f>
        <v>3</v>
      </c>
      <c r="U10" s="49" t="s">
        <v>4</v>
      </c>
      <c r="V10" s="53">
        <f>IF($AG$15+$AG$16&gt;0,$AG$16,"")</f>
        <v>0</v>
      </c>
      <c r="W10" s="54">
        <f>SUM(K10,Q10,T10)</f>
        <v>6</v>
      </c>
      <c r="X10" s="55" t="s">
        <v>4</v>
      </c>
      <c r="Y10" s="56">
        <f>SUM(M10,S10,V10)</f>
        <v>3</v>
      </c>
      <c r="Z10" s="98">
        <f>SUM(IF(K10="",0,K10-M10)+IF(Q10="",0,Q10-S10)+IF(T10="",0,T10-V10))</f>
        <v>3</v>
      </c>
      <c r="AA10" s="99">
        <f>SUM(IF(K10="",0,1)+IF(K10&gt;M10,1)+IF(K10&lt;M10,-1))+(IF(N10="",0,1)+IF(N10&gt;P10,1)+IF(N10&lt;P10,-1))+(IF(Q10="",0,1)+IF(Q10&gt;S10,1)+IF(Q10&lt;S10,-1))+(IF(T10="",0,1)+IF(T10&gt;V10,1)+IF(T10&lt;V10,-1))</f>
        <v>4</v>
      </c>
      <c r="AB10" s="59" t="s">
        <v>4</v>
      </c>
      <c r="AC10" s="100">
        <f>SUM(IF(M10="",0,1)+IF(M10&gt;K10,1)+IF(M10&lt;K10,-1))+(IF(P10="",0,1)+IF(P10&gt;N10,1)+IF(P10&lt;N10,-1))+(IF(S10="",0,1)+IF(S10&gt;Q10,1)+IF(S10&lt;Q10,-1))+(IF(V10="",0,1)+IF(V10&gt;T10,1)+IF(V10&lt;T10,-1))</f>
        <v>2</v>
      </c>
      <c r="AD10" s="61">
        <f>IF($B$10="","",RANK($B$10,$B$9:$B$12,1))</f>
        <v>2</v>
      </c>
      <c r="AE10" s="9"/>
      <c r="AF10" s="20" t="str">
        <f>$K$21</f>
        <v>daniel</v>
      </c>
      <c r="AG10" s="21">
        <v>3</v>
      </c>
      <c r="AH10" s="18"/>
    </row>
    <row r="11" spans="1:38" s="19" customFormat="1" ht="34.5" customHeight="1">
      <c r="A11" s="13"/>
      <c r="B11" s="25">
        <f>IF(J11="","-",RANK(F11,$F$9:$F$12,0)+RANK(E11,$E$9:$E$12,0)%+ROW()%%)</f>
        <v>4.0411</v>
      </c>
      <c r="C11" s="26">
        <f>IF(B11="","",RANK(B11,$B$9:$B$12,1))</f>
        <v>4</v>
      </c>
      <c r="D11" s="27" t="str">
        <f>$K$19</f>
        <v>horst</v>
      </c>
      <c r="E11" s="28">
        <f>$Z$11</f>
        <v>-9</v>
      </c>
      <c r="F11" s="29">
        <f>SUM($AA$11-$AC$11)</f>
        <v>-6</v>
      </c>
      <c r="G11" s="30">
        <f>SMALL($B$9:$B$12,3)</f>
        <v>3.0311999999999997</v>
      </c>
      <c r="H11" s="26">
        <f>IF(G11="","",RANK(G11,$G$9:$G$12,1))</f>
        <v>3</v>
      </c>
      <c r="I11" s="96" t="str">
        <f>INDEX($D$9:$D$12,MATCH(G11,$B$9:$B$12,0),1)</f>
        <v>daniel</v>
      </c>
      <c r="J11" s="32" t="str">
        <f>$K$19</f>
        <v>horst</v>
      </c>
      <c r="K11" s="48">
        <f>IF($AG$12+$AG$13&gt;0,$AG$12,"")</f>
        <v>0</v>
      </c>
      <c r="L11" s="49" t="s">
        <v>4</v>
      </c>
      <c r="M11" s="101">
        <f>IF($AG$12+$AG$13&gt;0,$AG$13,"")</f>
        <v>3</v>
      </c>
      <c r="N11" s="52">
        <f>IF($AG$21+$AG$22&gt;0,$AG$21,"")</f>
        <v>0</v>
      </c>
      <c r="O11" s="49" t="s">
        <v>4</v>
      </c>
      <c r="P11" s="101">
        <f>IF($AG$21+$AG$22&gt;0,$AG$22,"")</f>
        <v>3</v>
      </c>
      <c r="Q11" s="102"/>
      <c r="R11" s="103"/>
      <c r="S11" s="104"/>
      <c r="T11" s="52">
        <f>IF($AG$9+$AG$10&gt;0,$AG$9,"")</f>
        <v>0</v>
      </c>
      <c r="U11" s="49" t="s">
        <v>4</v>
      </c>
      <c r="V11" s="53">
        <f>IF($AG$9+$AG$10&gt;0,$AG$10,"")</f>
        <v>3</v>
      </c>
      <c r="W11" s="54">
        <f>SUM(K11,N11,T11)</f>
        <v>0</v>
      </c>
      <c r="X11" s="55" t="s">
        <v>4</v>
      </c>
      <c r="Y11" s="56">
        <f>SUM(M11,P11,V11)</f>
        <v>9</v>
      </c>
      <c r="Z11" s="98">
        <f>SUM(IF(K11="",0,K11-M11)+IF(N11="",0,N11-P11)+IF(T11="",0,T11-V11))</f>
        <v>-9</v>
      </c>
      <c r="AA11" s="99">
        <f>SUM(IF(K11="",0,1)+IF(K11&gt;M11,1)+IF(K11&lt;M11,-1))+(IF(N11="",0,1)+IF(N11&gt;P11,1)+IF(N11&lt;P11,-1))+(IF(Q11="",0,1)+IF(Q11&gt;S11,1)+IF(Q11&lt;S11,-1))+(IF(T11="",0,1)+IF(T11&gt;V11,1)+IF(T11&lt;V11,-1))</f>
        <v>0</v>
      </c>
      <c r="AB11" s="59" t="s">
        <v>4</v>
      </c>
      <c r="AC11" s="100">
        <f>SUM(IF(M11="",0,1)+IF(M11&gt;K11,1)+IF(M11&lt;K11,-1))+(IF(P11="",0,1)+IF(P11&gt;N11,1)+IF(P11&lt;N11,-1))+(IF(S11="",0,1)+IF(S11&gt;Q11,1)+IF(S11&lt;Q11,-1))+(IF(V11="",0,1)+IF(V11&gt;T11,1)+IF(V11&lt;T11,-1))</f>
        <v>6</v>
      </c>
      <c r="AD11" s="61">
        <f>IF($B$11="","",RANK($B$11,$B$9:$B$12,1))</f>
        <v>4</v>
      </c>
      <c r="AE11" s="15"/>
      <c r="AF11" s="79"/>
      <c r="AG11" s="80"/>
      <c r="AH11" s="18"/>
      <c r="AL11" s="19" t="s">
        <v>38</v>
      </c>
    </row>
    <row r="12" spans="1:34" s="19" customFormat="1" ht="34.5" customHeight="1" thickBot="1">
      <c r="A12" s="13"/>
      <c r="B12" s="31">
        <f>IF(J12="","-",RANK(F12,$F$9:$F$12,0)+RANK(E12,$E$9:$E$12,0)%+ROW()%%)</f>
        <v>3.0311999999999997</v>
      </c>
      <c r="C12" s="29">
        <f>IF(B12="","",RANK(B12,$B$9:$B$12,1))</f>
        <v>3</v>
      </c>
      <c r="D12" s="63" t="str">
        <f>$K$21</f>
        <v>daniel</v>
      </c>
      <c r="E12" s="28">
        <f>$Z$12</f>
        <v>-3</v>
      </c>
      <c r="F12" s="29">
        <f>SUM($AA$12-$AC$12)</f>
        <v>-2</v>
      </c>
      <c r="G12" s="62">
        <f>SMALL($B$9:$B$12,4)</f>
        <v>4.0411</v>
      </c>
      <c r="H12" s="31">
        <f>IF(G12="","",RANK(G12,$G$9:$G$12,1))</f>
        <v>4</v>
      </c>
      <c r="I12" s="105" t="str">
        <f>INDEX($D$9:$D$12,MATCH(G12,$B$9:$B$12,0),1)</f>
        <v>horst</v>
      </c>
      <c r="J12" s="32" t="str">
        <f>$K$21</f>
        <v>daniel</v>
      </c>
      <c r="K12" s="64">
        <f>IF($AG$18+$AG$19&gt;0,$AG$18,"")</f>
        <v>0</v>
      </c>
      <c r="L12" s="65" t="s">
        <v>4</v>
      </c>
      <c r="M12" s="66">
        <f>IF($AG$18+$AG$19&gt;0,$AG$19,"")</f>
        <v>3</v>
      </c>
      <c r="N12" s="67">
        <f>IF($AG$15+$AG$16&gt;0,$AG$16,"")</f>
        <v>0</v>
      </c>
      <c r="O12" s="65" t="s">
        <v>4</v>
      </c>
      <c r="P12" s="66">
        <f>IF($AG$15+$AG$16&gt;0,$AG$15,"")</f>
        <v>3</v>
      </c>
      <c r="Q12" s="67">
        <f>IF($AG$9+$AG$10&gt;0,$AG$10,"")</f>
        <v>3</v>
      </c>
      <c r="R12" s="65" t="s">
        <v>4</v>
      </c>
      <c r="S12" s="66">
        <f>IF($AG$9+$AG$10&gt;0,$AG$9,"")</f>
        <v>0</v>
      </c>
      <c r="T12" s="106"/>
      <c r="U12" s="106"/>
      <c r="V12" s="107"/>
      <c r="W12" s="71">
        <f>SUM(K12,N12,Q12)</f>
        <v>3</v>
      </c>
      <c r="X12" s="72" t="s">
        <v>4</v>
      </c>
      <c r="Y12" s="73">
        <f>SUM(M12,P12,S12)</f>
        <v>6</v>
      </c>
      <c r="Z12" s="108">
        <f>SUM(IF(K12="",0,K12-M12)+IF(N12="",0,N12-P12)+IF(Q12="",0,Q12-S12))</f>
        <v>-3</v>
      </c>
      <c r="AA12" s="75">
        <f>SUM(IF(K12="",0,1)+IF(K12&gt;M12,1)+IF(K12&lt;M12,-1))+(IF(N12="",0,1)+IF(N12&gt;P12,1)+IF(N12&lt;P12,-1))+(IF(Q12="",0,1)+IF(Q12&gt;S12,1)+IF(Q12&lt;S12,-1))+(IF(T12="",0,1)+IF(T12&gt;V12,1)+IF(T12&lt;V12,-1))</f>
        <v>2</v>
      </c>
      <c r="AB12" s="76" t="s">
        <v>4</v>
      </c>
      <c r="AC12" s="77">
        <f>SUM(IF(M12="",0,1)+IF(M12&gt;K12,1)+IF(M12&lt;K12,-1))+(IF(P12="",0,1)+IF(P12&gt;N12,1)+IF(P12&lt;N12,-1))+(IF(S12="",0,1)+IF(S12&gt;Q12,1)+IF(S12&lt;Q12,-1))+(IF(V12="",0,1)+IF(V12&gt;T12,1)+IF(V12&lt;T12,-1))</f>
        <v>4</v>
      </c>
      <c r="AD12" s="78">
        <f>IF($B$12="","",RANK($B$12,$B$9:$B$12,1))</f>
        <v>3</v>
      </c>
      <c r="AE12" s="10"/>
      <c r="AF12" s="83" t="str">
        <f>$K$19</f>
        <v>horst</v>
      </c>
      <c r="AG12" s="17">
        <v>0</v>
      </c>
      <c r="AH12" s="18"/>
    </row>
    <row r="13" spans="1:34" s="19" customFormat="1" ht="34.5" customHeight="1" thickBot="1">
      <c r="A13" s="13"/>
      <c r="B13" s="9"/>
      <c r="C13" s="9"/>
      <c r="D13" s="9"/>
      <c r="E13" s="9"/>
      <c r="F13" s="9"/>
      <c r="G13" s="9"/>
      <c r="H13" s="9"/>
      <c r="I13" s="9"/>
      <c r="J13" s="11"/>
      <c r="K13" s="81"/>
      <c r="L13" s="81"/>
      <c r="M13" s="12"/>
      <c r="N13" s="12"/>
      <c r="O13" s="9"/>
      <c r="P13" s="9"/>
      <c r="Q13" s="9"/>
      <c r="R13" s="9"/>
      <c r="S13" s="9"/>
      <c r="T13" s="82"/>
      <c r="U13" s="82"/>
      <c r="V13" s="9"/>
      <c r="W13" s="9"/>
      <c r="X13" s="9"/>
      <c r="Y13" s="9"/>
      <c r="Z13" s="9"/>
      <c r="AA13" s="82"/>
      <c r="AB13" s="82"/>
      <c r="AC13" s="82"/>
      <c r="AD13" s="82"/>
      <c r="AE13" s="15"/>
      <c r="AF13" s="20" t="str">
        <f>$K$15</f>
        <v>michael</v>
      </c>
      <c r="AG13" s="21">
        <v>3</v>
      </c>
      <c r="AH13" s="18"/>
    </row>
    <row r="14" spans="1:34" s="19" customFormat="1" ht="34.5" customHeight="1" thickBot="1">
      <c r="A14" s="13"/>
      <c r="B14" s="9"/>
      <c r="C14" s="9"/>
      <c r="D14" s="9"/>
      <c r="E14" s="9"/>
      <c r="F14" s="9"/>
      <c r="G14" s="9"/>
      <c r="H14" s="9"/>
      <c r="I14" s="9"/>
      <c r="J14" s="5"/>
      <c r="K14" s="5"/>
      <c r="L14" s="5"/>
      <c r="M14" s="5"/>
      <c r="N14" s="5"/>
      <c r="O14" s="9"/>
      <c r="P14" s="9"/>
      <c r="Q14" s="9"/>
      <c r="R14" s="9"/>
      <c r="S14" s="9"/>
      <c r="T14" s="82"/>
      <c r="U14" s="82"/>
      <c r="V14" s="109"/>
      <c r="W14" s="150" t="s">
        <v>5</v>
      </c>
      <c r="X14" s="151"/>
      <c r="Y14" s="151"/>
      <c r="Z14" s="151"/>
      <c r="AA14" s="151"/>
      <c r="AB14" s="151"/>
      <c r="AC14" s="151"/>
      <c r="AD14" s="84"/>
      <c r="AE14" s="82"/>
      <c r="AF14" s="110"/>
      <c r="AG14" s="110"/>
      <c r="AH14" s="18"/>
    </row>
    <row r="15" spans="1:34" s="19" customFormat="1" ht="34.5" customHeight="1" thickBot="1" thickTop="1">
      <c r="A15" s="13"/>
      <c r="B15" s="9"/>
      <c r="C15" s="9"/>
      <c r="D15" s="9"/>
      <c r="E15" s="9"/>
      <c r="F15" s="9"/>
      <c r="G15" s="9"/>
      <c r="H15" s="9"/>
      <c r="I15" s="9"/>
      <c r="J15" s="85" t="s">
        <v>6</v>
      </c>
      <c r="K15" s="136" t="s">
        <v>22</v>
      </c>
      <c r="L15" s="137"/>
      <c r="M15" s="137"/>
      <c r="N15" s="137"/>
      <c r="O15" s="137"/>
      <c r="P15" s="137"/>
      <c r="Q15" s="138"/>
      <c r="R15" s="9"/>
      <c r="S15" s="9"/>
      <c r="T15" s="82"/>
      <c r="U15" s="82"/>
      <c r="V15" s="111"/>
      <c r="W15" s="140" t="str">
        <f>$I$9</f>
        <v>michael</v>
      </c>
      <c r="X15" s="148"/>
      <c r="Y15" s="148"/>
      <c r="Z15" s="148"/>
      <c r="AA15" s="148"/>
      <c r="AB15" s="148"/>
      <c r="AC15" s="149"/>
      <c r="AD15" s="111"/>
      <c r="AE15" s="15"/>
      <c r="AF15" s="83" t="str">
        <f>$K$17</f>
        <v>volker</v>
      </c>
      <c r="AG15" s="17">
        <v>3</v>
      </c>
      <c r="AH15" s="18"/>
    </row>
    <row r="16" spans="1:34" s="19" customFormat="1" ht="34.5" customHeight="1" thickBot="1" thickTop="1">
      <c r="A16" s="13"/>
      <c r="B16" s="9"/>
      <c r="C16" s="9"/>
      <c r="D16" s="9"/>
      <c r="E16" s="9"/>
      <c r="F16" s="9"/>
      <c r="G16" s="9"/>
      <c r="H16" s="9"/>
      <c r="I16" s="9"/>
      <c r="J16" s="85"/>
      <c r="K16" s="5"/>
      <c r="L16" s="5"/>
      <c r="M16" s="5"/>
      <c r="N16" s="5"/>
      <c r="O16" s="9"/>
      <c r="P16" s="9"/>
      <c r="Q16" s="9"/>
      <c r="R16" s="9"/>
      <c r="S16" s="9"/>
      <c r="T16" s="82"/>
      <c r="U16" s="82"/>
      <c r="V16" s="109"/>
      <c r="W16" s="152" t="s">
        <v>7</v>
      </c>
      <c r="X16" s="141"/>
      <c r="Y16" s="141"/>
      <c r="Z16" s="141"/>
      <c r="AA16" s="141"/>
      <c r="AB16" s="141"/>
      <c r="AC16" s="141"/>
      <c r="AD16" s="88"/>
      <c r="AE16" s="82"/>
      <c r="AF16" s="20" t="str">
        <f>$K$21</f>
        <v>daniel</v>
      </c>
      <c r="AG16" s="21">
        <v>0</v>
      </c>
      <c r="AH16" s="18"/>
    </row>
    <row r="17" spans="1:34" s="19" customFormat="1" ht="34.5" customHeight="1" thickBot="1" thickTop="1">
      <c r="A17" s="13"/>
      <c r="B17" s="9"/>
      <c r="C17" s="9"/>
      <c r="D17" s="9"/>
      <c r="E17" s="9"/>
      <c r="F17" s="9"/>
      <c r="G17" s="9"/>
      <c r="H17" s="9"/>
      <c r="I17" s="9"/>
      <c r="J17" s="85" t="s">
        <v>8</v>
      </c>
      <c r="K17" s="139" t="s">
        <v>26</v>
      </c>
      <c r="L17" s="137"/>
      <c r="M17" s="137"/>
      <c r="N17" s="137"/>
      <c r="O17" s="137"/>
      <c r="P17" s="137"/>
      <c r="Q17" s="138"/>
      <c r="R17" s="9"/>
      <c r="S17" s="9"/>
      <c r="T17" s="82"/>
      <c r="U17" s="82"/>
      <c r="V17" s="111"/>
      <c r="W17" s="140" t="str">
        <f>$I$10</f>
        <v>volker</v>
      </c>
      <c r="X17" s="148"/>
      <c r="Y17" s="148"/>
      <c r="Z17" s="148"/>
      <c r="AA17" s="148"/>
      <c r="AB17" s="148"/>
      <c r="AC17" s="149"/>
      <c r="AD17" s="111"/>
      <c r="AE17" s="15"/>
      <c r="AF17" s="79"/>
      <c r="AG17" s="80"/>
      <c r="AH17" s="18"/>
    </row>
    <row r="18" spans="1:34" s="19" customFormat="1" ht="34.5" customHeight="1" thickBot="1">
      <c r="A18" s="13"/>
      <c r="B18" s="9"/>
      <c r="C18" s="9"/>
      <c r="D18" s="9"/>
      <c r="E18" s="9"/>
      <c r="F18" s="9"/>
      <c r="G18" s="9"/>
      <c r="H18" s="9"/>
      <c r="I18" s="9"/>
      <c r="J18" s="85"/>
      <c r="K18" s="12"/>
      <c r="L18" s="12"/>
      <c r="M18" s="12"/>
      <c r="N18" s="12"/>
      <c r="O18" s="9"/>
      <c r="P18" s="9"/>
      <c r="Q18" s="9"/>
      <c r="R18" s="9"/>
      <c r="S18" s="9"/>
      <c r="T18" s="82"/>
      <c r="U18" s="82"/>
      <c r="V18" s="109"/>
      <c r="W18" s="153" t="s">
        <v>9</v>
      </c>
      <c r="X18" s="144"/>
      <c r="Y18" s="144"/>
      <c r="Z18" s="144"/>
      <c r="AA18" s="144"/>
      <c r="AB18" s="144"/>
      <c r="AC18" s="144"/>
      <c r="AD18" s="88"/>
      <c r="AE18" s="82"/>
      <c r="AF18" s="83" t="str">
        <f>$K$21</f>
        <v>daniel</v>
      </c>
      <c r="AG18" s="17">
        <v>0</v>
      </c>
      <c r="AH18" s="18"/>
    </row>
    <row r="19" spans="1:34" s="19" customFormat="1" ht="34.5" customHeight="1" thickBot="1" thickTop="1">
      <c r="A19" s="13"/>
      <c r="B19" s="9"/>
      <c r="C19" s="9"/>
      <c r="D19" s="9"/>
      <c r="E19" s="9"/>
      <c r="F19" s="9"/>
      <c r="G19" s="9"/>
      <c r="H19" s="9"/>
      <c r="I19" s="9"/>
      <c r="J19" s="85" t="s">
        <v>10</v>
      </c>
      <c r="K19" s="139" t="s">
        <v>30</v>
      </c>
      <c r="L19" s="137"/>
      <c r="M19" s="137"/>
      <c r="N19" s="137"/>
      <c r="O19" s="137"/>
      <c r="P19" s="137"/>
      <c r="Q19" s="138"/>
      <c r="R19" s="12"/>
      <c r="S19" s="12"/>
      <c r="T19" s="12"/>
      <c r="U19" s="12"/>
      <c r="V19" s="111"/>
      <c r="W19" s="140" t="str">
        <f>$I$11</f>
        <v>daniel</v>
      </c>
      <c r="X19" s="148"/>
      <c r="Y19" s="148"/>
      <c r="Z19" s="148"/>
      <c r="AA19" s="148"/>
      <c r="AB19" s="148"/>
      <c r="AC19" s="149"/>
      <c r="AD19" s="111"/>
      <c r="AE19" s="15"/>
      <c r="AF19" s="20" t="str">
        <f>$K$15</f>
        <v>michael</v>
      </c>
      <c r="AG19" s="21">
        <v>3</v>
      </c>
      <c r="AH19" s="18"/>
    </row>
    <row r="20" spans="1:34" s="19" customFormat="1" ht="34.5" customHeight="1" thickBot="1">
      <c r="A20" s="13"/>
      <c r="B20" s="9"/>
      <c r="C20" s="9"/>
      <c r="D20" s="9"/>
      <c r="E20" s="9"/>
      <c r="F20" s="9"/>
      <c r="G20" s="9"/>
      <c r="H20" s="9"/>
      <c r="I20" s="9"/>
      <c r="J20" s="85"/>
      <c r="K20" s="5"/>
      <c r="L20" s="5"/>
      <c r="M20" s="5"/>
      <c r="N20" s="5"/>
      <c r="O20" s="9"/>
      <c r="P20" s="9"/>
      <c r="Q20" s="11"/>
      <c r="R20" s="12"/>
      <c r="S20" s="12"/>
      <c r="T20" s="12"/>
      <c r="U20" s="12"/>
      <c r="V20" s="109"/>
      <c r="W20" s="153" t="s">
        <v>12</v>
      </c>
      <c r="X20" s="144"/>
      <c r="Y20" s="144"/>
      <c r="Z20" s="144"/>
      <c r="AA20" s="144"/>
      <c r="AB20" s="144"/>
      <c r="AC20" s="144"/>
      <c r="AD20" s="88"/>
      <c r="AE20" s="9"/>
      <c r="AF20" s="87"/>
      <c r="AG20" s="87"/>
      <c r="AH20" s="18"/>
    </row>
    <row r="21" spans="1:34" s="19" customFormat="1" ht="34.5" customHeight="1" thickBot="1" thickTop="1">
      <c r="A21" s="13"/>
      <c r="B21" s="9"/>
      <c r="C21" s="9"/>
      <c r="D21" s="9"/>
      <c r="E21" s="9"/>
      <c r="F21" s="9"/>
      <c r="G21" s="9"/>
      <c r="H21" s="9"/>
      <c r="I21" s="9"/>
      <c r="J21" s="85" t="s">
        <v>13</v>
      </c>
      <c r="K21" s="136" t="s">
        <v>34</v>
      </c>
      <c r="L21" s="137"/>
      <c r="M21" s="137"/>
      <c r="N21" s="137"/>
      <c r="O21" s="137"/>
      <c r="P21" s="137"/>
      <c r="Q21" s="138"/>
      <c r="R21" s="9"/>
      <c r="S21" s="9"/>
      <c r="T21" s="9"/>
      <c r="U21" s="9"/>
      <c r="V21" s="111"/>
      <c r="W21" s="140" t="str">
        <f>$I$12</f>
        <v>horst</v>
      </c>
      <c r="X21" s="148"/>
      <c r="Y21" s="148"/>
      <c r="Z21" s="148"/>
      <c r="AA21" s="148"/>
      <c r="AB21" s="148"/>
      <c r="AC21" s="149"/>
      <c r="AD21" s="111"/>
      <c r="AE21" s="15"/>
      <c r="AF21" s="83" t="str">
        <f>$K$19</f>
        <v>horst</v>
      </c>
      <c r="AG21" s="17">
        <v>0</v>
      </c>
      <c r="AH21" s="18"/>
    </row>
    <row r="22" spans="1:34" s="19" customFormat="1" ht="34.5" customHeight="1" thickBot="1">
      <c r="A22" s="13"/>
      <c r="B22" s="9"/>
      <c r="C22" s="9"/>
      <c r="D22" s="9"/>
      <c r="E22" s="9"/>
      <c r="F22" s="9"/>
      <c r="G22" s="9"/>
      <c r="H22" s="9"/>
      <c r="I22" s="9"/>
      <c r="J22" s="5"/>
      <c r="K22" s="5"/>
      <c r="L22" s="5"/>
      <c r="M22" s="5"/>
      <c r="N22" s="5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20" t="str">
        <f>$K$17</f>
        <v>volker</v>
      </c>
      <c r="AG22" s="21">
        <v>3</v>
      </c>
      <c r="AH22" s="18"/>
    </row>
    <row r="23" spans="1:34" ht="34.5" customHeight="1" thickBot="1">
      <c r="A23" s="89"/>
      <c r="B23" s="90"/>
      <c r="C23" s="90"/>
      <c r="D23" s="90"/>
      <c r="E23" s="90"/>
      <c r="F23" s="90"/>
      <c r="G23" s="90"/>
      <c r="H23" s="90"/>
      <c r="I23" s="90"/>
      <c r="J23" s="142" t="s">
        <v>16</v>
      </c>
      <c r="K23" s="143"/>
      <c r="L23" s="143"/>
      <c r="M23" s="143"/>
      <c r="N23" s="143"/>
      <c r="O23" s="143"/>
      <c r="P23" s="90"/>
      <c r="Q23" s="126"/>
      <c r="R23" s="126"/>
      <c r="S23" s="126"/>
      <c r="T23" s="126"/>
      <c r="U23" s="126"/>
      <c r="V23" s="112"/>
      <c r="W23" s="112"/>
      <c r="X23" s="112"/>
      <c r="Y23" s="112"/>
      <c r="Z23" s="92"/>
      <c r="AA23" s="93"/>
      <c r="AB23" s="93"/>
      <c r="AC23" s="93"/>
      <c r="AD23" s="93"/>
      <c r="AE23" s="126"/>
      <c r="AF23" s="126"/>
      <c r="AG23" s="147"/>
      <c r="AH23" s="94"/>
    </row>
  </sheetData>
  <sheetProtection/>
  <mergeCells count="23">
    <mergeCell ref="K2:AE2"/>
    <mergeCell ref="AG4:AG5"/>
    <mergeCell ref="K6:M8"/>
    <mergeCell ref="N6:P8"/>
    <mergeCell ref="Q6:S8"/>
    <mergeCell ref="T6:V8"/>
    <mergeCell ref="W8:Y8"/>
    <mergeCell ref="AA8:AC8"/>
    <mergeCell ref="W14:AC14"/>
    <mergeCell ref="K15:Q15"/>
    <mergeCell ref="W15:AC15"/>
    <mergeCell ref="W16:AC16"/>
    <mergeCell ref="K17:Q17"/>
    <mergeCell ref="W17:AC17"/>
    <mergeCell ref="J23:O23"/>
    <mergeCell ref="Q23:U23"/>
    <mergeCell ref="AE23:AG23"/>
    <mergeCell ref="W18:AC18"/>
    <mergeCell ref="K19:Q19"/>
    <mergeCell ref="W19:AC19"/>
    <mergeCell ref="W20:AC20"/>
    <mergeCell ref="K21:Q21"/>
    <mergeCell ref="W21:AC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Bernhard Haid</cp:lastModifiedBy>
  <cp:lastPrinted>2023-12-29T17:34:24Z</cp:lastPrinted>
  <dcterms:created xsi:type="dcterms:W3CDTF">2003-06-02T19:11:58Z</dcterms:created>
  <dcterms:modified xsi:type="dcterms:W3CDTF">2023-12-29T17:34:28Z</dcterms:modified>
  <cp:category/>
  <cp:version/>
  <cp:contentType/>
  <cp:contentStatus/>
</cp:coreProperties>
</file>